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sanli\Downloads\"/>
    </mc:Choice>
  </mc:AlternateContent>
  <bookViews>
    <workbookView xWindow="0" yWindow="0" windowWidth="28800" windowHeight="14145"/>
  </bookViews>
  <sheets>
    <sheet name="enerji fiyat hareketleri"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23" i="1" l="1"/>
  <c r="AF123" i="1"/>
  <c r="AE123" i="1"/>
  <c r="AD123" i="1"/>
  <c r="AC123" i="1"/>
  <c r="AB123" i="1"/>
  <c r="AA123" i="1"/>
  <c r="Z123" i="1"/>
  <c r="Y123" i="1"/>
  <c r="X123" i="1"/>
  <c r="W123" i="1"/>
  <c r="V123" i="1"/>
  <c r="U123" i="1"/>
  <c r="T123" i="1"/>
  <c r="S123" i="1"/>
  <c r="R123" i="1"/>
  <c r="Q123" i="1"/>
  <c r="P123" i="1"/>
  <c r="O123" i="1"/>
  <c r="N123" i="1"/>
  <c r="M123" i="1"/>
  <c r="L123" i="1"/>
  <c r="K123" i="1"/>
  <c r="J123" i="1"/>
  <c r="AG122" i="1"/>
  <c r="AF122" i="1"/>
  <c r="AE122" i="1"/>
  <c r="AD122" i="1"/>
  <c r="AC122" i="1"/>
  <c r="AB122" i="1"/>
  <c r="AA122" i="1"/>
  <c r="Z122" i="1"/>
  <c r="Y122" i="1"/>
  <c r="X122" i="1"/>
  <c r="W122" i="1"/>
  <c r="V122" i="1"/>
  <c r="U122" i="1"/>
  <c r="T122" i="1"/>
  <c r="S122" i="1"/>
  <c r="R122" i="1"/>
  <c r="Q122" i="1"/>
  <c r="P122" i="1"/>
  <c r="O122" i="1"/>
  <c r="N122" i="1"/>
  <c r="M122" i="1"/>
  <c r="L122" i="1"/>
  <c r="K122" i="1"/>
  <c r="J122" i="1"/>
  <c r="AG121" i="1"/>
  <c r="AF121" i="1"/>
  <c r="AE121" i="1"/>
  <c r="AD121" i="1"/>
  <c r="AC121" i="1"/>
  <c r="AB121" i="1"/>
  <c r="AA121" i="1"/>
  <c r="Z121" i="1"/>
  <c r="Y121" i="1"/>
  <c r="X121" i="1"/>
  <c r="W121" i="1"/>
  <c r="V121" i="1"/>
  <c r="U121" i="1"/>
  <c r="T121" i="1"/>
  <c r="S121" i="1"/>
  <c r="R121" i="1"/>
  <c r="Q121" i="1"/>
  <c r="P121" i="1"/>
  <c r="O121" i="1"/>
  <c r="N121" i="1"/>
  <c r="M121" i="1"/>
  <c r="L121" i="1"/>
  <c r="K121" i="1"/>
  <c r="J121" i="1"/>
  <c r="AG120" i="1"/>
  <c r="AF120" i="1"/>
  <c r="AE120" i="1"/>
  <c r="AD120" i="1"/>
  <c r="AC120" i="1"/>
  <c r="AB120" i="1"/>
  <c r="AA120" i="1"/>
  <c r="Z120" i="1"/>
  <c r="Y120" i="1"/>
  <c r="X120" i="1"/>
  <c r="W120" i="1"/>
  <c r="V120" i="1"/>
  <c r="U120" i="1"/>
  <c r="T120" i="1"/>
  <c r="S120" i="1"/>
  <c r="R120" i="1"/>
  <c r="Q120" i="1"/>
  <c r="P120" i="1"/>
  <c r="O120" i="1"/>
  <c r="N120" i="1"/>
  <c r="M120" i="1"/>
  <c r="L120" i="1"/>
  <c r="K120" i="1"/>
  <c r="J120" i="1"/>
  <c r="AG119" i="1"/>
  <c r="AF119" i="1"/>
  <c r="AE119" i="1"/>
  <c r="AD119" i="1"/>
  <c r="AC119" i="1"/>
  <c r="AB119" i="1"/>
  <c r="AA119" i="1"/>
  <c r="Z119" i="1"/>
  <c r="Y119" i="1"/>
  <c r="X119" i="1"/>
  <c r="W119" i="1"/>
  <c r="V119" i="1"/>
  <c r="U119" i="1"/>
  <c r="T119" i="1"/>
  <c r="S119" i="1"/>
  <c r="R119" i="1"/>
  <c r="Q119" i="1"/>
  <c r="P119" i="1"/>
  <c r="O119" i="1"/>
  <c r="N119" i="1"/>
  <c r="M119" i="1"/>
  <c r="L119" i="1"/>
  <c r="K119" i="1"/>
  <c r="J119" i="1"/>
  <c r="AG117" i="1"/>
  <c r="AF117" i="1"/>
  <c r="AE117" i="1"/>
  <c r="AD117" i="1"/>
  <c r="AC117" i="1"/>
  <c r="AB117" i="1"/>
  <c r="AA117" i="1"/>
  <c r="Z117" i="1"/>
  <c r="Y117" i="1"/>
  <c r="X117" i="1"/>
  <c r="W117" i="1"/>
  <c r="V117" i="1"/>
  <c r="U117" i="1"/>
  <c r="T117" i="1"/>
  <c r="S117" i="1"/>
  <c r="R117" i="1"/>
  <c r="Q117" i="1"/>
  <c r="P117" i="1"/>
  <c r="O117" i="1"/>
  <c r="N117" i="1"/>
  <c r="M117" i="1"/>
  <c r="L117" i="1"/>
  <c r="K117" i="1"/>
  <c r="J117" i="1"/>
  <c r="AG116" i="1"/>
  <c r="AF116" i="1"/>
  <c r="AE116" i="1"/>
  <c r="AD116" i="1"/>
  <c r="AC116" i="1"/>
  <c r="AB116" i="1"/>
  <c r="AA116" i="1"/>
  <c r="Z116" i="1"/>
  <c r="Y116" i="1"/>
  <c r="X116" i="1"/>
  <c r="W116" i="1"/>
  <c r="V116" i="1"/>
  <c r="U116" i="1"/>
  <c r="T116" i="1"/>
  <c r="S116" i="1"/>
  <c r="R116" i="1"/>
  <c r="Q116" i="1"/>
  <c r="P116" i="1"/>
  <c r="O116" i="1"/>
  <c r="N116" i="1"/>
  <c r="M116" i="1"/>
  <c r="L116" i="1"/>
  <c r="K116" i="1"/>
  <c r="J116" i="1"/>
  <c r="AG115" i="1"/>
  <c r="AF115" i="1"/>
  <c r="AE115" i="1"/>
  <c r="AD115" i="1"/>
  <c r="AC115" i="1"/>
  <c r="AB115" i="1"/>
  <c r="AA115" i="1"/>
  <c r="Z115" i="1"/>
  <c r="Y115" i="1"/>
  <c r="X115" i="1"/>
  <c r="W115" i="1"/>
  <c r="V115" i="1"/>
  <c r="U115" i="1"/>
  <c r="T115" i="1"/>
  <c r="S115" i="1"/>
  <c r="R115" i="1"/>
  <c r="Q115" i="1"/>
  <c r="P115" i="1"/>
  <c r="O115" i="1"/>
  <c r="N115" i="1"/>
  <c r="M115" i="1"/>
  <c r="L115" i="1"/>
  <c r="K115" i="1"/>
  <c r="J115" i="1"/>
  <c r="AG114" i="1"/>
  <c r="AF114" i="1"/>
  <c r="AE114" i="1"/>
  <c r="AD114" i="1"/>
  <c r="AC114" i="1"/>
  <c r="AB114" i="1"/>
  <c r="AA114" i="1"/>
  <c r="Z114" i="1"/>
  <c r="Y114" i="1"/>
  <c r="X114" i="1"/>
  <c r="W114" i="1"/>
  <c r="V114" i="1"/>
  <c r="U114" i="1"/>
  <c r="T114" i="1"/>
  <c r="S114" i="1"/>
  <c r="R114" i="1"/>
  <c r="Q114" i="1"/>
  <c r="P114" i="1"/>
  <c r="O114" i="1"/>
  <c r="N114" i="1"/>
  <c r="M114" i="1"/>
  <c r="L114" i="1"/>
  <c r="K114" i="1"/>
  <c r="J114" i="1"/>
  <c r="AG113" i="1"/>
  <c r="AF113" i="1"/>
  <c r="AE113" i="1"/>
  <c r="AD113" i="1"/>
  <c r="AC113" i="1"/>
  <c r="AB113" i="1"/>
  <c r="AA113" i="1"/>
  <c r="Z113" i="1"/>
  <c r="Y113" i="1"/>
  <c r="X113" i="1"/>
  <c r="W113" i="1"/>
  <c r="V113" i="1"/>
  <c r="U113" i="1"/>
  <c r="T113" i="1"/>
  <c r="S113" i="1"/>
  <c r="R113" i="1"/>
  <c r="Q113" i="1"/>
  <c r="P113" i="1"/>
  <c r="O113" i="1"/>
  <c r="N113" i="1"/>
  <c r="M113" i="1"/>
  <c r="L113" i="1"/>
  <c r="K113" i="1"/>
  <c r="J113" i="1"/>
  <c r="AG111" i="1"/>
  <c r="AF111" i="1"/>
  <c r="AE111" i="1"/>
  <c r="AD111" i="1"/>
  <c r="AC111" i="1"/>
  <c r="AB111" i="1"/>
  <c r="AA111" i="1"/>
  <c r="Z111" i="1"/>
  <c r="Y111" i="1"/>
  <c r="X111" i="1"/>
  <c r="W111" i="1"/>
  <c r="V111" i="1"/>
  <c r="U111" i="1"/>
  <c r="T111" i="1"/>
  <c r="S111" i="1"/>
  <c r="R111" i="1"/>
  <c r="Q111" i="1"/>
  <c r="P111" i="1"/>
  <c r="O111" i="1"/>
  <c r="N111" i="1"/>
  <c r="M111" i="1"/>
  <c r="L111" i="1"/>
  <c r="K111" i="1"/>
  <c r="J111" i="1"/>
  <c r="AG110" i="1"/>
  <c r="AF110" i="1"/>
  <c r="AE110" i="1"/>
  <c r="AD110" i="1"/>
  <c r="AC110" i="1"/>
  <c r="AB110" i="1"/>
  <c r="AA110" i="1"/>
  <c r="Z110" i="1"/>
  <c r="Y110" i="1"/>
  <c r="X110" i="1"/>
  <c r="W110" i="1"/>
  <c r="V110" i="1"/>
  <c r="U110" i="1"/>
  <c r="T110" i="1"/>
  <c r="S110" i="1"/>
  <c r="R110" i="1"/>
  <c r="Q110" i="1"/>
  <c r="P110" i="1"/>
  <c r="O110" i="1"/>
  <c r="N110" i="1"/>
  <c r="M110" i="1"/>
  <c r="L110" i="1"/>
  <c r="K110" i="1"/>
  <c r="J110" i="1"/>
  <c r="AG109" i="1"/>
  <c r="AF109" i="1"/>
  <c r="AE109" i="1"/>
  <c r="AD109" i="1"/>
  <c r="AC109" i="1"/>
  <c r="AB109" i="1"/>
  <c r="AA109" i="1"/>
  <c r="Z109" i="1"/>
  <c r="Y109" i="1"/>
  <c r="X109" i="1"/>
  <c r="W109" i="1"/>
  <c r="V109" i="1"/>
  <c r="U109" i="1"/>
  <c r="T109" i="1"/>
  <c r="S109" i="1"/>
  <c r="R109" i="1"/>
  <c r="Q109" i="1"/>
  <c r="P109" i="1"/>
  <c r="O109" i="1"/>
  <c r="N109" i="1"/>
  <c r="M109" i="1"/>
  <c r="L109" i="1"/>
  <c r="K109" i="1"/>
  <c r="J109" i="1"/>
  <c r="AG108" i="1"/>
  <c r="AF108" i="1"/>
  <c r="AE108" i="1"/>
  <c r="AD108" i="1"/>
  <c r="AC108" i="1"/>
  <c r="AB108" i="1"/>
  <c r="AA108" i="1"/>
  <c r="Z108" i="1"/>
  <c r="Y108" i="1"/>
  <c r="X108" i="1"/>
  <c r="W108" i="1"/>
  <c r="V108" i="1"/>
  <c r="U108" i="1"/>
  <c r="T108" i="1"/>
  <c r="S108" i="1"/>
  <c r="R108" i="1"/>
  <c r="Q108" i="1"/>
  <c r="P108" i="1"/>
  <c r="O108" i="1"/>
  <c r="N108" i="1"/>
  <c r="M108" i="1"/>
  <c r="L108" i="1"/>
  <c r="K108" i="1"/>
  <c r="J108" i="1"/>
  <c r="AG107" i="1"/>
  <c r="AF107" i="1"/>
  <c r="AE107" i="1"/>
  <c r="AD107" i="1"/>
  <c r="AC107" i="1"/>
  <c r="AB107" i="1"/>
  <c r="AA107" i="1"/>
  <c r="Z107" i="1"/>
  <c r="Y107" i="1"/>
  <c r="X107" i="1"/>
  <c r="W107" i="1"/>
  <c r="V107" i="1"/>
  <c r="U107" i="1"/>
  <c r="T107" i="1"/>
  <c r="S107" i="1"/>
  <c r="R107" i="1"/>
  <c r="Q107" i="1"/>
  <c r="P107" i="1"/>
  <c r="O107" i="1"/>
  <c r="N107" i="1"/>
  <c r="M107" i="1"/>
  <c r="L107" i="1"/>
  <c r="K107" i="1"/>
  <c r="J107" i="1"/>
  <c r="AG105" i="1"/>
  <c r="AF105" i="1"/>
  <c r="AE105" i="1"/>
  <c r="AD105" i="1"/>
  <c r="AC105" i="1"/>
  <c r="AB105" i="1"/>
  <c r="AA105" i="1"/>
  <c r="Z105" i="1"/>
  <c r="Y105" i="1"/>
  <c r="X105" i="1"/>
  <c r="W105" i="1"/>
  <c r="V105" i="1"/>
  <c r="U105" i="1"/>
  <c r="T105" i="1"/>
  <c r="S105" i="1"/>
  <c r="R105" i="1"/>
  <c r="Q105" i="1"/>
  <c r="P105" i="1"/>
  <c r="O105" i="1"/>
  <c r="N105" i="1"/>
  <c r="M105" i="1"/>
  <c r="L105" i="1"/>
  <c r="K105" i="1"/>
  <c r="J105" i="1"/>
  <c r="C105" i="1"/>
  <c r="C111" i="1" s="1"/>
  <c r="C117" i="1" s="1"/>
  <c r="C123" i="1" s="1"/>
  <c r="AG104" i="1"/>
  <c r="AF104" i="1"/>
  <c r="AE104" i="1"/>
  <c r="AD104" i="1"/>
  <c r="AC104" i="1"/>
  <c r="AB104" i="1"/>
  <c r="AA104" i="1"/>
  <c r="Z104" i="1"/>
  <c r="Y104" i="1"/>
  <c r="X104" i="1"/>
  <c r="W104" i="1"/>
  <c r="V104" i="1"/>
  <c r="U104" i="1"/>
  <c r="T104" i="1"/>
  <c r="S104" i="1"/>
  <c r="R104" i="1"/>
  <c r="Q104" i="1"/>
  <c r="P104" i="1"/>
  <c r="O104" i="1"/>
  <c r="N104" i="1"/>
  <c r="M104" i="1"/>
  <c r="L104" i="1"/>
  <c r="K104" i="1"/>
  <c r="J104" i="1"/>
  <c r="C104" i="1"/>
  <c r="C110" i="1" s="1"/>
  <c r="C116" i="1" s="1"/>
  <c r="C122" i="1" s="1"/>
  <c r="AG103" i="1"/>
  <c r="AF103" i="1"/>
  <c r="AE103" i="1"/>
  <c r="AD103" i="1"/>
  <c r="AC103" i="1"/>
  <c r="AB103" i="1"/>
  <c r="AA103" i="1"/>
  <c r="Z103" i="1"/>
  <c r="Y103" i="1"/>
  <c r="X103" i="1"/>
  <c r="W103" i="1"/>
  <c r="V103" i="1"/>
  <c r="U103" i="1"/>
  <c r="T103" i="1"/>
  <c r="S103" i="1"/>
  <c r="R103" i="1"/>
  <c r="Q103" i="1"/>
  <c r="P103" i="1"/>
  <c r="O103" i="1"/>
  <c r="N103" i="1"/>
  <c r="M103" i="1"/>
  <c r="L103" i="1"/>
  <c r="K103" i="1"/>
  <c r="J103" i="1"/>
  <c r="C103" i="1"/>
  <c r="C109" i="1" s="1"/>
  <c r="C115" i="1" s="1"/>
  <c r="C121" i="1" s="1"/>
  <c r="AG102" i="1"/>
  <c r="AF102" i="1"/>
  <c r="AE102" i="1"/>
  <c r="AD102" i="1"/>
  <c r="AC102" i="1"/>
  <c r="AB102" i="1"/>
  <c r="AA102" i="1"/>
  <c r="Z102" i="1"/>
  <c r="Y102" i="1"/>
  <c r="X102" i="1"/>
  <c r="W102" i="1"/>
  <c r="V102" i="1"/>
  <c r="U102" i="1"/>
  <c r="T102" i="1"/>
  <c r="S102" i="1"/>
  <c r="R102" i="1"/>
  <c r="Q102" i="1"/>
  <c r="P102" i="1"/>
  <c r="O102" i="1"/>
  <c r="N102" i="1"/>
  <c r="M102" i="1"/>
  <c r="L102" i="1"/>
  <c r="K102" i="1"/>
  <c r="J102" i="1"/>
  <c r="C102" i="1"/>
  <c r="C108" i="1" s="1"/>
  <c r="C114" i="1" s="1"/>
  <c r="C120" i="1" s="1"/>
  <c r="AG101" i="1"/>
  <c r="AF101" i="1"/>
  <c r="AE101" i="1"/>
  <c r="AD101" i="1"/>
  <c r="AC101" i="1"/>
  <c r="AB101" i="1"/>
  <c r="AA101" i="1"/>
  <c r="Z101" i="1"/>
  <c r="Y101" i="1"/>
  <c r="X101" i="1"/>
  <c r="W101" i="1"/>
  <c r="V101" i="1"/>
  <c r="U101" i="1"/>
  <c r="T101" i="1"/>
  <c r="S101" i="1"/>
  <c r="R101" i="1"/>
  <c r="Q101" i="1"/>
  <c r="P101" i="1"/>
  <c r="O101" i="1"/>
  <c r="N101" i="1"/>
  <c r="M101" i="1"/>
  <c r="L101" i="1"/>
  <c r="K101" i="1"/>
  <c r="J101" i="1"/>
  <c r="C101" i="1"/>
  <c r="C107" i="1" s="1"/>
  <c r="C113" i="1" s="1"/>
  <c r="C119" i="1" s="1"/>
  <c r="Q65" i="1"/>
  <c r="P65" i="1" s="1"/>
  <c r="O65" i="1" s="1"/>
  <c r="N65" i="1" s="1"/>
  <c r="M65" i="1" s="1"/>
  <c r="L65" i="1" s="1"/>
  <c r="K65" i="1" s="1"/>
  <c r="J65" i="1" s="1"/>
  <c r="Q64" i="1"/>
  <c r="P64" i="1" s="1"/>
  <c r="O64" i="1" s="1"/>
  <c r="N64" i="1" s="1"/>
  <c r="M64" i="1" s="1"/>
  <c r="L64" i="1" s="1"/>
  <c r="K64" i="1" s="1"/>
  <c r="J64" i="1" s="1"/>
  <c r="Q63" i="1"/>
  <c r="P63" i="1" s="1"/>
  <c r="O63" i="1" s="1"/>
  <c r="N63" i="1" s="1"/>
  <c r="M63" i="1" s="1"/>
  <c r="L63" i="1" s="1"/>
  <c r="K63" i="1" s="1"/>
  <c r="J63" i="1" s="1"/>
  <c r="Q62" i="1"/>
  <c r="P62" i="1"/>
  <c r="O62" i="1" s="1"/>
  <c r="N62" i="1" s="1"/>
  <c r="M62" i="1" s="1"/>
  <c r="L62" i="1" s="1"/>
  <c r="K62" i="1" s="1"/>
  <c r="J62" i="1" s="1"/>
  <c r="K61" i="1"/>
  <c r="L61" i="1" s="1"/>
  <c r="M61" i="1" s="1"/>
  <c r="N61" i="1" s="1"/>
  <c r="O61" i="1" s="1"/>
  <c r="P61" i="1" s="1"/>
  <c r="Q61" i="1" s="1"/>
  <c r="R61" i="1" s="1"/>
  <c r="S61" i="1" s="1"/>
  <c r="T61" i="1" s="1"/>
  <c r="U61" i="1" s="1"/>
  <c r="V61" i="1" s="1"/>
  <c r="W61" i="1" s="1"/>
  <c r="X61" i="1" s="1"/>
  <c r="Y61" i="1" s="1"/>
  <c r="Z61" i="1" s="1"/>
  <c r="AA61" i="1" s="1"/>
  <c r="AB61" i="1" s="1"/>
  <c r="AC61" i="1" s="1"/>
  <c r="AD61" i="1" s="1"/>
  <c r="AE61" i="1" s="1"/>
  <c r="AF61" i="1" s="1"/>
  <c r="AG61" i="1" s="1"/>
  <c r="K55" i="1"/>
  <c r="L55" i="1" s="1"/>
  <c r="M55" i="1" s="1"/>
  <c r="N55" i="1" s="1"/>
  <c r="O55" i="1" s="1"/>
  <c r="P55" i="1" s="1"/>
  <c r="Q55" i="1" s="1"/>
  <c r="R55" i="1" s="1"/>
  <c r="S55" i="1" s="1"/>
  <c r="T55" i="1" s="1"/>
  <c r="U55" i="1" s="1"/>
  <c r="V55" i="1" s="1"/>
  <c r="W55" i="1" s="1"/>
  <c r="X55" i="1" s="1"/>
  <c r="Y55" i="1" s="1"/>
  <c r="Z55" i="1" s="1"/>
  <c r="AA55" i="1" s="1"/>
  <c r="AB55" i="1" s="1"/>
  <c r="AC55" i="1" s="1"/>
  <c r="AD55" i="1" s="1"/>
  <c r="AE55" i="1" s="1"/>
  <c r="AF55" i="1" s="1"/>
  <c r="AG55" i="1" s="1"/>
  <c r="K53" i="1"/>
  <c r="L53" i="1" s="1"/>
  <c r="M53" i="1" s="1"/>
  <c r="N53" i="1" s="1"/>
  <c r="O53" i="1" s="1"/>
  <c r="P53" i="1" s="1"/>
  <c r="Q53" i="1" s="1"/>
  <c r="R53" i="1" s="1"/>
  <c r="S53" i="1" s="1"/>
  <c r="T53" i="1" s="1"/>
  <c r="U53" i="1" s="1"/>
  <c r="V53" i="1" s="1"/>
  <c r="W53" i="1" s="1"/>
  <c r="X53" i="1" s="1"/>
  <c r="Y53" i="1" s="1"/>
  <c r="Z53" i="1" s="1"/>
  <c r="AA53" i="1" s="1"/>
  <c r="AB53" i="1" s="1"/>
  <c r="AC53" i="1" s="1"/>
  <c r="AD53" i="1" s="1"/>
  <c r="AE53" i="1" s="1"/>
  <c r="AF53" i="1" s="1"/>
  <c r="AG53" i="1" s="1"/>
  <c r="K51" i="1"/>
  <c r="L51" i="1" s="1"/>
  <c r="M51" i="1" s="1"/>
  <c r="N51" i="1" s="1"/>
  <c r="O51" i="1" s="1"/>
  <c r="P51" i="1" s="1"/>
  <c r="Q51" i="1" s="1"/>
  <c r="R51" i="1" s="1"/>
  <c r="S51" i="1" s="1"/>
  <c r="T51" i="1" s="1"/>
  <c r="U51" i="1" s="1"/>
  <c r="V51" i="1" s="1"/>
  <c r="W51" i="1" s="1"/>
  <c r="X51" i="1" s="1"/>
  <c r="Y51" i="1" s="1"/>
  <c r="Z51" i="1" s="1"/>
  <c r="AA51" i="1" s="1"/>
  <c r="AB51" i="1" s="1"/>
  <c r="AC51" i="1" s="1"/>
  <c r="AD51" i="1" s="1"/>
  <c r="AE51" i="1" s="1"/>
  <c r="AF51" i="1" s="1"/>
  <c r="AG51" i="1" s="1"/>
  <c r="K50" i="1"/>
  <c r="L50" i="1" s="1"/>
  <c r="M50" i="1" s="1"/>
  <c r="N50" i="1" s="1"/>
  <c r="O50" i="1" s="1"/>
  <c r="P50" i="1" s="1"/>
  <c r="Q50" i="1" s="1"/>
  <c r="R50" i="1" s="1"/>
  <c r="S50" i="1" s="1"/>
  <c r="T50" i="1" s="1"/>
  <c r="U50" i="1" s="1"/>
  <c r="V50" i="1" s="1"/>
  <c r="W50" i="1" s="1"/>
  <c r="X50" i="1" s="1"/>
  <c r="Y50" i="1" s="1"/>
  <c r="Z50" i="1" s="1"/>
  <c r="AA50" i="1" s="1"/>
  <c r="AB50" i="1" s="1"/>
  <c r="AC50" i="1" s="1"/>
  <c r="AD50" i="1" s="1"/>
  <c r="AE50" i="1" s="1"/>
  <c r="AF50" i="1" s="1"/>
  <c r="AG50" i="1" s="1"/>
  <c r="K49" i="1"/>
  <c r="L49" i="1" s="1"/>
  <c r="M49" i="1" s="1"/>
  <c r="N49" i="1" s="1"/>
  <c r="O49" i="1" s="1"/>
  <c r="P49" i="1" s="1"/>
  <c r="Q49" i="1" s="1"/>
  <c r="R49" i="1" s="1"/>
  <c r="S49" i="1" s="1"/>
  <c r="T49" i="1" s="1"/>
  <c r="U49" i="1" s="1"/>
  <c r="V49" i="1" s="1"/>
  <c r="W49" i="1" s="1"/>
  <c r="X49" i="1" s="1"/>
  <c r="Y49" i="1" s="1"/>
  <c r="Z49" i="1" s="1"/>
  <c r="AA49" i="1" s="1"/>
  <c r="AB49" i="1" s="1"/>
  <c r="AC49" i="1" s="1"/>
  <c r="AD49" i="1" s="1"/>
  <c r="AE49" i="1" s="1"/>
  <c r="AF49" i="1" s="1"/>
  <c r="AG49" i="1" s="1"/>
  <c r="K48" i="1"/>
  <c r="L48" i="1" s="1"/>
  <c r="M48" i="1" s="1"/>
  <c r="N48" i="1" s="1"/>
  <c r="O48" i="1" s="1"/>
  <c r="P48" i="1" s="1"/>
  <c r="Q48" i="1" s="1"/>
  <c r="R48" i="1" s="1"/>
  <c r="S48" i="1" s="1"/>
  <c r="T48" i="1" s="1"/>
  <c r="U48" i="1" s="1"/>
  <c r="V48" i="1" s="1"/>
  <c r="W48" i="1" s="1"/>
  <c r="X48" i="1" s="1"/>
  <c r="Y48" i="1" s="1"/>
  <c r="Z48" i="1" s="1"/>
  <c r="AA48" i="1" s="1"/>
  <c r="AB48" i="1" s="1"/>
  <c r="AC48" i="1" s="1"/>
  <c r="AD48" i="1" s="1"/>
  <c r="AE48" i="1" s="1"/>
  <c r="AF48" i="1" s="1"/>
  <c r="AG48" i="1" s="1"/>
  <c r="M32" i="1"/>
  <c r="N32" i="1" s="1"/>
  <c r="O32" i="1" s="1"/>
  <c r="P32" i="1" s="1"/>
  <c r="Q32" i="1" s="1"/>
  <c r="R32" i="1" s="1"/>
  <c r="S32" i="1" s="1"/>
  <c r="T32" i="1" s="1"/>
  <c r="U32" i="1" s="1"/>
  <c r="V32" i="1" s="1"/>
  <c r="W32" i="1" s="1"/>
  <c r="X32" i="1" s="1"/>
  <c r="Y32" i="1" s="1"/>
  <c r="Z32" i="1" s="1"/>
  <c r="AA32" i="1" s="1"/>
  <c r="AB32" i="1" s="1"/>
  <c r="AC32" i="1" s="1"/>
  <c r="AD32" i="1" s="1"/>
  <c r="AE32" i="1" s="1"/>
  <c r="AF32" i="1" s="1"/>
  <c r="AG32" i="1" s="1"/>
  <c r="K32" i="1"/>
  <c r="L32" i="1" s="1"/>
  <c r="K31" i="1"/>
  <c r="L31" i="1" s="1"/>
  <c r="M31" i="1" s="1"/>
  <c r="N31" i="1" s="1"/>
  <c r="O31" i="1" s="1"/>
  <c r="P31" i="1" s="1"/>
  <c r="Q31" i="1" s="1"/>
  <c r="R31" i="1" s="1"/>
  <c r="S31" i="1" s="1"/>
  <c r="T31" i="1" s="1"/>
  <c r="U31" i="1" s="1"/>
  <c r="V31" i="1" s="1"/>
  <c r="W31" i="1" s="1"/>
  <c r="X31" i="1" s="1"/>
  <c r="Y31" i="1" s="1"/>
  <c r="Z31" i="1" s="1"/>
  <c r="AA31" i="1" s="1"/>
  <c r="AB31" i="1" s="1"/>
  <c r="AC31" i="1" s="1"/>
  <c r="AD31" i="1" s="1"/>
  <c r="AE31" i="1" s="1"/>
  <c r="AF31" i="1" s="1"/>
  <c r="AG31" i="1" s="1"/>
  <c r="C30" i="1"/>
  <c r="C31" i="1" s="1"/>
  <c r="K25" i="1"/>
  <c r="L25" i="1" s="1"/>
  <c r="M25" i="1" s="1"/>
  <c r="N25" i="1" s="1"/>
  <c r="O25" i="1" s="1"/>
  <c r="P25" i="1" s="1"/>
  <c r="Q25" i="1" s="1"/>
  <c r="R25" i="1" s="1"/>
  <c r="S25" i="1" s="1"/>
  <c r="T25" i="1" s="1"/>
  <c r="U25" i="1" s="1"/>
  <c r="V25" i="1" s="1"/>
  <c r="W25" i="1" s="1"/>
  <c r="X25" i="1" s="1"/>
  <c r="Y25" i="1" s="1"/>
  <c r="Z25" i="1" s="1"/>
  <c r="AA25" i="1" s="1"/>
  <c r="AB25" i="1" s="1"/>
  <c r="AC25" i="1" s="1"/>
  <c r="AD25" i="1" s="1"/>
  <c r="AE25" i="1" s="1"/>
  <c r="AF25" i="1" s="1"/>
  <c r="AG25" i="1" s="1"/>
  <c r="R24" i="1"/>
  <c r="J20" i="1"/>
  <c r="X18" i="1"/>
  <c r="X23" i="1" s="1"/>
  <c r="R17" i="1"/>
  <c r="R37" i="1" s="1"/>
  <c r="R43" i="1" s="1"/>
  <c r="R16" i="1"/>
  <c r="R36" i="1" s="1"/>
  <c r="R42" i="1" s="1"/>
  <c r="K11" i="1"/>
  <c r="K20" i="1" s="1"/>
  <c r="AG10" i="1"/>
  <c r="AF10" i="1"/>
  <c r="AE10" i="1"/>
  <c r="AD10" i="1"/>
  <c r="AC10" i="1"/>
  <c r="AB10" i="1"/>
  <c r="AA10" i="1"/>
  <c r="Z10" i="1"/>
  <c r="Y10" i="1"/>
  <c r="X10" i="1"/>
  <c r="W10" i="1"/>
  <c r="V10" i="1"/>
  <c r="AG9" i="1"/>
  <c r="AF9" i="1"/>
  <c r="AE9" i="1"/>
  <c r="AD9" i="1"/>
  <c r="AC9" i="1"/>
  <c r="AB9" i="1"/>
  <c r="AA9" i="1"/>
  <c r="Z9" i="1"/>
  <c r="Y9" i="1"/>
  <c r="X9" i="1"/>
  <c r="W9" i="1"/>
  <c r="V9" i="1"/>
  <c r="S7" i="1"/>
  <c r="T7" i="1" s="1"/>
  <c r="U7" i="1" s="1"/>
  <c r="V7" i="1" s="1"/>
  <c r="W7" i="1" s="1"/>
  <c r="X7" i="1" s="1"/>
  <c r="Y7" i="1" s="1"/>
  <c r="Z7" i="1" s="1"/>
  <c r="AA7" i="1" s="1"/>
  <c r="AB7" i="1" s="1"/>
  <c r="AC7" i="1" s="1"/>
  <c r="AD7" i="1" s="1"/>
  <c r="AE7" i="1" s="1"/>
  <c r="AF7" i="1" s="1"/>
  <c r="AG7" i="1" s="1"/>
  <c r="S6" i="1"/>
  <c r="T6" i="1" s="1"/>
  <c r="Z18" i="1" s="1"/>
  <c r="Q6" i="1"/>
  <c r="P6" i="1" s="1"/>
  <c r="K5" i="1"/>
  <c r="L5" i="1" s="1"/>
  <c r="M5" i="1" s="1"/>
  <c r="N5" i="1" s="1"/>
  <c r="O5" i="1" s="1"/>
  <c r="P5" i="1" s="1"/>
  <c r="Q5" i="1" s="1"/>
  <c r="R5" i="1" s="1"/>
  <c r="S5" i="1" s="1"/>
  <c r="T5" i="1" s="1"/>
  <c r="U5" i="1" s="1"/>
  <c r="V5" i="1" s="1"/>
  <c r="W5" i="1" s="1"/>
  <c r="X5" i="1" s="1"/>
  <c r="Y5" i="1" s="1"/>
  <c r="Z5" i="1" s="1"/>
  <c r="AA5" i="1" s="1"/>
  <c r="AB5" i="1" s="1"/>
  <c r="AC5" i="1" s="1"/>
  <c r="AD5" i="1" s="1"/>
  <c r="AE5" i="1" s="1"/>
  <c r="AF5" i="1" s="1"/>
  <c r="AG5" i="1" s="1"/>
  <c r="I5" i="1"/>
  <c r="H5" i="1" s="1"/>
  <c r="G5" i="1" s="1"/>
  <c r="F5" i="1" s="1"/>
  <c r="E5" i="1" s="1"/>
  <c r="D5" i="1" s="1"/>
  <c r="R56" i="1" l="1"/>
  <c r="L11" i="1"/>
  <c r="R57" i="1"/>
  <c r="P24" i="1"/>
  <c r="P17" i="1"/>
  <c r="P37" i="1" s="1"/>
  <c r="P43" i="1" s="1"/>
  <c r="P57" i="1" s="1"/>
  <c r="P16" i="1"/>
  <c r="P36" i="1" s="1"/>
  <c r="P42" i="1" s="1"/>
  <c r="P56" i="1" s="1"/>
  <c r="V18" i="1"/>
  <c r="O6" i="1"/>
  <c r="Z23" i="1"/>
  <c r="Z19" i="1"/>
  <c r="U6" i="1"/>
  <c r="W18" i="1"/>
  <c r="Q24" i="1"/>
  <c r="Q17" i="1"/>
  <c r="Q37" i="1" s="1"/>
  <c r="Q43" i="1" s="1"/>
  <c r="Q57" i="1" s="1"/>
  <c r="Q16" i="1"/>
  <c r="Q36" i="1" s="1"/>
  <c r="Q42" i="1" s="1"/>
  <c r="Q56" i="1" s="1"/>
  <c r="X19" i="1"/>
  <c r="T16" i="1"/>
  <c r="T36" i="1" s="1"/>
  <c r="T42" i="1" s="1"/>
  <c r="T56" i="1" s="1"/>
  <c r="T62" i="1" s="1"/>
  <c r="T17" i="1"/>
  <c r="T37" i="1" s="1"/>
  <c r="T43" i="1" s="1"/>
  <c r="T57" i="1" s="1"/>
  <c r="T63" i="1" s="1"/>
  <c r="T24" i="1"/>
  <c r="S24" i="1"/>
  <c r="S17" i="1"/>
  <c r="S37" i="1" s="1"/>
  <c r="S43" i="1" s="1"/>
  <c r="S57" i="1" s="1"/>
  <c r="S63" i="1" s="1"/>
  <c r="S16" i="1"/>
  <c r="S36" i="1" s="1"/>
  <c r="S42" i="1" s="1"/>
  <c r="S56" i="1" s="1"/>
  <c r="S62" i="1" s="1"/>
  <c r="Y18" i="1"/>
  <c r="L20" i="1" l="1"/>
  <c r="M11" i="1"/>
  <c r="AA18" i="1"/>
  <c r="U24" i="1"/>
  <c r="U17" i="1"/>
  <c r="U37" i="1" s="1"/>
  <c r="U43" i="1" s="1"/>
  <c r="U57" i="1" s="1"/>
  <c r="U63" i="1" s="1"/>
  <c r="U16" i="1"/>
  <c r="U36" i="1" s="1"/>
  <c r="U42" i="1" s="1"/>
  <c r="U56" i="1" s="1"/>
  <c r="U62" i="1" s="1"/>
  <c r="V6" i="1"/>
  <c r="V23" i="1"/>
  <c r="V19" i="1"/>
  <c r="W23" i="1"/>
  <c r="W19" i="1"/>
  <c r="Y23" i="1"/>
  <c r="Y19" i="1"/>
  <c r="O24" i="1"/>
  <c r="O17" i="1"/>
  <c r="O37" i="1" s="1"/>
  <c r="O43" i="1" s="1"/>
  <c r="O57" i="1" s="1"/>
  <c r="O16" i="1"/>
  <c r="O36" i="1" s="1"/>
  <c r="O42" i="1" s="1"/>
  <c r="O56" i="1" s="1"/>
  <c r="U18" i="1"/>
  <c r="N6" i="1"/>
  <c r="M20" i="1" l="1"/>
  <c r="N11" i="1"/>
  <c r="U23" i="1"/>
  <c r="U26" i="1" s="1"/>
  <c r="U38" i="1" s="1"/>
  <c r="U19" i="1"/>
  <c r="W6" i="1"/>
  <c r="AB18" i="1"/>
  <c r="V24" i="1"/>
  <c r="V26" i="1" s="1"/>
  <c r="V38" i="1" s="1"/>
  <c r="V17" i="1"/>
  <c r="V37" i="1" s="1"/>
  <c r="V43" i="1" s="1"/>
  <c r="V57" i="1" s="1"/>
  <c r="V63" i="1" s="1"/>
  <c r="V16" i="1"/>
  <c r="V36" i="1" s="1"/>
  <c r="V42" i="1" s="1"/>
  <c r="V56" i="1" s="1"/>
  <c r="V62" i="1" s="1"/>
  <c r="AA23" i="1"/>
  <c r="AA19" i="1"/>
  <c r="M6" i="1"/>
  <c r="N24" i="1"/>
  <c r="N17" i="1"/>
  <c r="N37" i="1" s="1"/>
  <c r="N43" i="1" s="1"/>
  <c r="N57" i="1" s="1"/>
  <c r="N16" i="1"/>
  <c r="N36" i="1" s="1"/>
  <c r="N42" i="1" s="1"/>
  <c r="N56" i="1" s="1"/>
  <c r="T18" i="1"/>
  <c r="O11" i="1" l="1"/>
  <c r="N20" i="1"/>
  <c r="T23" i="1"/>
  <c r="T26" i="1" s="1"/>
  <c r="T38" i="1" s="1"/>
  <c r="V44" i="1" s="1"/>
  <c r="V58" i="1" s="1"/>
  <c r="T19" i="1"/>
  <c r="S18" i="1"/>
  <c r="M24" i="1"/>
  <c r="M17" i="1"/>
  <c r="M37" i="1" s="1"/>
  <c r="M43" i="1" s="1"/>
  <c r="M57" i="1" s="1"/>
  <c r="M16" i="1"/>
  <c r="M36" i="1" s="1"/>
  <c r="M42" i="1" s="1"/>
  <c r="M56" i="1" s="1"/>
  <c r="L6" i="1"/>
  <c r="AB23" i="1"/>
  <c r="AB19" i="1"/>
  <c r="W24" i="1"/>
  <c r="W26" i="1" s="1"/>
  <c r="W38" i="1" s="1"/>
  <c r="W44" i="1" s="1"/>
  <c r="W58" i="1" s="1"/>
  <c r="W17" i="1"/>
  <c r="W37" i="1" s="1"/>
  <c r="W43" i="1" s="1"/>
  <c r="W57" i="1" s="1"/>
  <c r="W63" i="1" s="1"/>
  <c r="W16" i="1"/>
  <c r="W36" i="1" s="1"/>
  <c r="W42" i="1" s="1"/>
  <c r="W56" i="1" s="1"/>
  <c r="W62" i="1" s="1"/>
  <c r="AC18" i="1"/>
  <c r="X6" i="1"/>
  <c r="O20" i="1" l="1"/>
  <c r="P11" i="1"/>
  <c r="S23" i="1"/>
  <c r="S26" i="1" s="1"/>
  <c r="S38" i="1" s="1"/>
  <c r="U44" i="1" s="1"/>
  <c r="U58" i="1" s="1"/>
  <c r="S19" i="1"/>
  <c r="AC23" i="1"/>
  <c r="AC19" i="1"/>
  <c r="R18" i="1"/>
  <c r="L17" i="1"/>
  <c r="L37" i="1" s="1"/>
  <c r="L43" i="1" s="1"/>
  <c r="L57" i="1" s="1"/>
  <c r="K6" i="1"/>
  <c r="L24" i="1"/>
  <c r="L16" i="1"/>
  <c r="L36" i="1" s="1"/>
  <c r="L42" i="1" s="1"/>
  <c r="L56" i="1" s="1"/>
  <c r="X24" i="1"/>
  <c r="X26" i="1" s="1"/>
  <c r="X38" i="1" s="1"/>
  <c r="X44" i="1" s="1"/>
  <c r="X58" i="1" s="1"/>
  <c r="X17" i="1"/>
  <c r="X37" i="1" s="1"/>
  <c r="X43" i="1" s="1"/>
  <c r="X57" i="1" s="1"/>
  <c r="X63" i="1" s="1"/>
  <c r="X16" i="1"/>
  <c r="X36" i="1" s="1"/>
  <c r="X42" i="1" s="1"/>
  <c r="X56" i="1" s="1"/>
  <c r="X62" i="1" s="1"/>
  <c r="AD18" i="1"/>
  <c r="Y6" i="1"/>
  <c r="P20" i="1" l="1"/>
  <c r="Q11" i="1"/>
  <c r="AD23" i="1"/>
  <c r="AD19" i="1"/>
  <c r="R23" i="1"/>
  <c r="R26" i="1" s="1"/>
  <c r="R38" i="1" s="1"/>
  <c r="T44" i="1" s="1"/>
  <c r="T58" i="1" s="1"/>
  <c r="R19" i="1"/>
  <c r="K24" i="1"/>
  <c r="K17" i="1"/>
  <c r="K37" i="1" s="1"/>
  <c r="K43" i="1" s="1"/>
  <c r="K57" i="1" s="1"/>
  <c r="K16" i="1"/>
  <c r="K36" i="1" s="1"/>
  <c r="K42" i="1" s="1"/>
  <c r="K56" i="1" s="1"/>
  <c r="Q18" i="1"/>
  <c r="J6" i="1"/>
  <c r="AE18" i="1"/>
  <c r="Y24" i="1"/>
  <c r="Y26" i="1" s="1"/>
  <c r="Y38" i="1" s="1"/>
  <c r="Y17" i="1"/>
  <c r="Y37" i="1" s="1"/>
  <c r="Y43" i="1" s="1"/>
  <c r="Y57" i="1" s="1"/>
  <c r="Y63" i="1" s="1"/>
  <c r="Y16" i="1"/>
  <c r="Y36" i="1" s="1"/>
  <c r="Y42" i="1" s="1"/>
  <c r="Y56" i="1" s="1"/>
  <c r="Y62" i="1" s="1"/>
  <c r="Z6" i="1"/>
  <c r="Q20" i="1" l="1"/>
  <c r="R11" i="1"/>
  <c r="Q23" i="1"/>
  <c r="Q26" i="1" s="1"/>
  <c r="Q38" i="1" s="1"/>
  <c r="S44" i="1" s="1"/>
  <c r="S58" i="1" s="1"/>
  <c r="Q19" i="1"/>
  <c r="Q30" i="1" s="1"/>
  <c r="Q39" i="1" s="1"/>
  <c r="Z24" i="1"/>
  <c r="Z26" i="1" s="1"/>
  <c r="Z38" i="1" s="1"/>
  <c r="Z17" i="1"/>
  <c r="Z37" i="1" s="1"/>
  <c r="Z43" i="1" s="1"/>
  <c r="Z57" i="1" s="1"/>
  <c r="Z63" i="1" s="1"/>
  <c r="Z16" i="1"/>
  <c r="Z36" i="1" s="1"/>
  <c r="Z42" i="1" s="1"/>
  <c r="Z56" i="1" s="1"/>
  <c r="Z62" i="1" s="1"/>
  <c r="AA6" i="1"/>
  <c r="AF18" i="1"/>
  <c r="AE23" i="1"/>
  <c r="AE19" i="1"/>
  <c r="Y44" i="1"/>
  <c r="Y58" i="1" s="1"/>
  <c r="J24" i="1"/>
  <c r="J17" i="1"/>
  <c r="J37" i="1" s="1"/>
  <c r="J43" i="1" s="1"/>
  <c r="J57" i="1" s="1"/>
  <c r="J16" i="1"/>
  <c r="J36" i="1" s="1"/>
  <c r="J42" i="1" s="1"/>
  <c r="J56" i="1" s="1"/>
  <c r="P18" i="1"/>
  <c r="I6" i="1"/>
  <c r="R20" i="1" l="1"/>
  <c r="R30" i="1" s="1"/>
  <c r="R39" i="1" s="1"/>
  <c r="S11" i="1"/>
  <c r="O18" i="1"/>
  <c r="H6" i="1"/>
  <c r="P23" i="1"/>
  <c r="P26" i="1" s="1"/>
  <c r="P38" i="1" s="1"/>
  <c r="R44" i="1" s="1"/>
  <c r="R58" i="1" s="1"/>
  <c r="Y64" i="1" s="1"/>
  <c r="P19" i="1"/>
  <c r="P30" i="1" s="1"/>
  <c r="P39" i="1" s="1"/>
  <c r="AF23" i="1"/>
  <c r="AF19" i="1"/>
  <c r="Z44" i="1"/>
  <c r="Z58" i="1" s="1"/>
  <c r="AA24" i="1"/>
  <c r="AA26" i="1" s="1"/>
  <c r="AA38" i="1" s="1"/>
  <c r="AA17" i="1"/>
  <c r="AA37" i="1" s="1"/>
  <c r="AA43" i="1" s="1"/>
  <c r="AA57" i="1" s="1"/>
  <c r="AA63" i="1" s="1"/>
  <c r="AA16" i="1"/>
  <c r="AA36" i="1" s="1"/>
  <c r="AA42" i="1" s="1"/>
  <c r="AA56" i="1" s="1"/>
  <c r="AA62" i="1" s="1"/>
  <c r="AG18" i="1"/>
  <c r="AB6" i="1"/>
  <c r="S64" i="1" l="1"/>
  <c r="S45" i="1"/>
  <c r="S20" i="1"/>
  <c r="S30" i="1" s="1"/>
  <c r="S39" i="1" s="1"/>
  <c r="T11" i="1"/>
  <c r="AG23" i="1"/>
  <c r="AG19" i="1"/>
  <c r="S59" i="1"/>
  <c r="T45" i="1"/>
  <c r="Z64" i="1"/>
  <c r="O23" i="1"/>
  <c r="O26" i="1" s="1"/>
  <c r="O38" i="1" s="1"/>
  <c r="Q44" i="1" s="1"/>
  <c r="Q58" i="1" s="1"/>
  <c r="O19" i="1"/>
  <c r="O30" i="1" s="1"/>
  <c r="O39" i="1" s="1"/>
  <c r="V64" i="1"/>
  <c r="W64" i="1"/>
  <c r="U64" i="1"/>
  <c r="X64" i="1"/>
  <c r="T64" i="1"/>
  <c r="AB24" i="1"/>
  <c r="AB26" i="1" s="1"/>
  <c r="AB38" i="1" s="1"/>
  <c r="AC6" i="1"/>
  <c r="AB17" i="1"/>
  <c r="AB37" i="1" s="1"/>
  <c r="AB43" i="1" s="1"/>
  <c r="AB57" i="1" s="1"/>
  <c r="AB63" i="1" s="1"/>
  <c r="AB16" i="1"/>
  <c r="AB36" i="1" s="1"/>
  <c r="AB42" i="1" s="1"/>
  <c r="AB56" i="1" s="1"/>
  <c r="AB62" i="1" s="1"/>
  <c r="AA44" i="1"/>
  <c r="AA58" i="1" s="1"/>
  <c r="AA64" i="1" s="1"/>
  <c r="AB44" i="1"/>
  <c r="AB58" i="1" s="1"/>
  <c r="AB64" i="1" s="1"/>
  <c r="N18" i="1"/>
  <c r="G6" i="1"/>
  <c r="U11" i="1" l="1"/>
  <c r="T20" i="1"/>
  <c r="T30" i="1" s="1"/>
  <c r="T39" i="1" s="1"/>
  <c r="T59" i="1"/>
  <c r="U45" i="1"/>
  <c r="U59" i="1" s="1"/>
  <c r="N23" i="1"/>
  <c r="N26" i="1" s="1"/>
  <c r="N38" i="1" s="1"/>
  <c r="P44" i="1" s="1"/>
  <c r="P58" i="1" s="1"/>
  <c r="N19" i="1"/>
  <c r="N30" i="1" s="1"/>
  <c r="N39" i="1" s="1"/>
  <c r="AC24" i="1"/>
  <c r="AC26" i="1" s="1"/>
  <c r="AC38" i="1" s="1"/>
  <c r="AC44" i="1" s="1"/>
  <c r="AC58" i="1" s="1"/>
  <c r="AC64" i="1" s="1"/>
  <c r="AC17" i="1"/>
  <c r="AC37" i="1" s="1"/>
  <c r="AC43" i="1" s="1"/>
  <c r="AC57" i="1" s="1"/>
  <c r="AC63" i="1" s="1"/>
  <c r="AC16" i="1"/>
  <c r="AC36" i="1" s="1"/>
  <c r="AC42" i="1" s="1"/>
  <c r="AC56" i="1" s="1"/>
  <c r="AC62" i="1" s="1"/>
  <c r="AD6" i="1"/>
  <c r="M18" i="1"/>
  <c r="F6" i="1"/>
  <c r="U20" i="1" l="1"/>
  <c r="U30" i="1" s="1"/>
  <c r="U39" i="1" s="1"/>
  <c r="V45" i="1" s="1"/>
  <c r="V11" i="1"/>
  <c r="M23" i="1"/>
  <c r="M26" i="1" s="1"/>
  <c r="M38" i="1" s="1"/>
  <c r="O44" i="1" s="1"/>
  <c r="O58" i="1" s="1"/>
  <c r="M19" i="1"/>
  <c r="M30" i="1" s="1"/>
  <c r="M39" i="1" s="1"/>
  <c r="P45" i="1" s="1"/>
  <c r="AE6" i="1"/>
  <c r="AD24" i="1"/>
  <c r="AD26" i="1" s="1"/>
  <c r="AD38" i="1" s="1"/>
  <c r="AD17" i="1"/>
  <c r="AD37" i="1" s="1"/>
  <c r="AD43" i="1" s="1"/>
  <c r="AD57" i="1" s="1"/>
  <c r="AD63" i="1" s="1"/>
  <c r="AD16" i="1"/>
  <c r="AD36" i="1" s="1"/>
  <c r="AD42" i="1" s="1"/>
  <c r="AD56" i="1" s="1"/>
  <c r="AD62" i="1" s="1"/>
  <c r="L18" i="1"/>
  <c r="E6" i="1"/>
  <c r="W45" i="1" l="1"/>
  <c r="V59" i="1"/>
  <c r="W11" i="1"/>
  <c r="V20" i="1"/>
  <c r="V30" i="1" s="1"/>
  <c r="V39" i="1" s="1"/>
  <c r="K18" i="1"/>
  <c r="D6" i="1"/>
  <c r="J18" i="1" s="1"/>
  <c r="AD44" i="1"/>
  <c r="AD58" i="1" s="1"/>
  <c r="AD64" i="1" s="1"/>
  <c r="L23" i="1"/>
  <c r="L26" i="1" s="1"/>
  <c r="L38" i="1" s="1"/>
  <c r="N44" i="1" s="1"/>
  <c r="N58" i="1" s="1"/>
  <c r="L19" i="1"/>
  <c r="L30" i="1" s="1"/>
  <c r="L39" i="1" s="1"/>
  <c r="L45" i="1" s="1"/>
  <c r="L59" i="1" s="1"/>
  <c r="AE24" i="1"/>
  <c r="AE26" i="1" s="1"/>
  <c r="AE38" i="1" s="1"/>
  <c r="AE17" i="1"/>
  <c r="AE37" i="1" s="1"/>
  <c r="AE43" i="1" s="1"/>
  <c r="AE57" i="1" s="1"/>
  <c r="AE63" i="1" s="1"/>
  <c r="AE16" i="1"/>
  <c r="AE36" i="1" s="1"/>
  <c r="AE42" i="1" s="1"/>
  <c r="AE56" i="1" s="1"/>
  <c r="AE62" i="1" s="1"/>
  <c r="AF6" i="1"/>
  <c r="P59" i="1"/>
  <c r="Q45" i="1"/>
  <c r="X11" i="1" l="1"/>
  <c r="W20" i="1"/>
  <c r="W30" i="1" s="1"/>
  <c r="W39" i="1" s="1"/>
  <c r="W59" i="1"/>
  <c r="X45" i="1"/>
  <c r="X59" i="1" s="1"/>
  <c r="AE44" i="1"/>
  <c r="AE58" i="1" s="1"/>
  <c r="AE64" i="1" s="1"/>
  <c r="J23" i="1"/>
  <c r="J26" i="1" s="1"/>
  <c r="J38" i="1" s="1"/>
  <c r="J19" i="1"/>
  <c r="J30" i="1" s="1"/>
  <c r="J39" i="1" s="1"/>
  <c r="AF24" i="1"/>
  <c r="AF26" i="1" s="1"/>
  <c r="AF38" i="1" s="1"/>
  <c r="AF44" i="1" s="1"/>
  <c r="AF58" i="1" s="1"/>
  <c r="AF64" i="1" s="1"/>
  <c r="AF17" i="1"/>
  <c r="AF37" i="1" s="1"/>
  <c r="AF43" i="1" s="1"/>
  <c r="AF57" i="1" s="1"/>
  <c r="AF63" i="1" s="1"/>
  <c r="AF16" i="1"/>
  <c r="AF36" i="1" s="1"/>
  <c r="AF42" i="1" s="1"/>
  <c r="AF56" i="1" s="1"/>
  <c r="AF62" i="1" s="1"/>
  <c r="AG6" i="1"/>
  <c r="K23" i="1"/>
  <c r="K26" i="1" s="1"/>
  <c r="K38" i="1" s="1"/>
  <c r="M44" i="1" s="1"/>
  <c r="M58" i="1" s="1"/>
  <c r="K19" i="1"/>
  <c r="K30" i="1" s="1"/>
  <c r="K39" i="1" s="1"/>
  <c r="K45" i="1" s="1"/>
  <c r="K59" i="1" s="1"/>
  <c r="Q59" i="1"/>
  <c r="R45" i="1"/>
  <c r="R59" i="1" s="1"/>
  <c r="Y11" i="1" l="1"/>
  <c r="X20" i="1"/>
  <c r="X30" i="1" s="1"/>
  <c r="X39" i="1" s="1"/>
  <c r="Y45" i="1" s="1"/>
  <c r="AG24" i="1"/>
  <c r="AG26" i="1" s="1"/>
  <c r="AG38" i="1" s="1"/>
  <c r="AG44" i="1" s="1"/>
  <c r="AG58" i="1" s="1"/>
  <c r="AG64" i="1" s="1"/>
  <c r="AG17" i="1"/>
  <c r="AG37" i="1" s="1"/>
  <c r="AG43" i="1" s="1"/>
  <c r="AG57" i="1" s="1"/>
  <c r="AG63" i="1" s="1"/>
  <c r="AG16" i="1"/>
  <c r="AG36" i="1" s="1"/>
  <c r="AG42" i="1" s="1"/>
  <c r="AG56" i="1" s="1"/>
  <c r="AG62" i="1" s="1"/>
  <c r="V65" i="1"/>
  <c r="W65" i="1"/>
  <c r="S65" i="1"/>
  <c r="X65" i="1"/>
  <c r="U65" i="1"/>
  <c r="T65" i="1"/>
  <c r="J45" i="1"/>
  <c r="J59" i="1" s="1"/>
  <c r="M45" i="1"/>
  <c r="L44" i="1"/>
  <c r="Z45" i="1" l="1"/>
  <c r="Y59" i="1"/>
  <c r="Y65" i="1" s="1"/>
  <c r="Y20" i="1"/>
  <c r="Y30" i="1" s="1"/>
  <c r="Y39" i="1" s="1"/>
  <c r="Z11" i="1"/>
  <c r="L58" i="1"/>
  <c r="K44" i="1"/>
  <c r="N45" i="1"/>
  <c r="M59" i="1"/>
  <c r="AA11" i="1" l="1"/>
  <c r="Z20" i="1"/>
  <c r="Z30" i="1" s="1"/>
  <c r="Z39" i="1" s="1"/>
  <c r="Z59" i="1"/>
  <c r="Z65" i="1" s="1"/>
  <c r="AA45" i="1"/>
  <c r="AA59" i="1" s="1"/>
  <c r="AA65" i="1" s="1"/>
  <c r="K58" i="1"/>
  <c r="J44" i="1"/>
  <c r="J58" i="1" s="1"/>
  <c r="N59" i="1"/>
  <c r="O45" i="1"/>
  <c r="O59" i="1" s="1"/>
  <c r="AA20" i="1" l="1"/>
  <c r="AA30" i="1" s="1"/>
  <c r="AA39" i="1" s="1"/>
  <c r="AB45" i="1" s="1"/>
  <c r="AB11" i="1"/>
  <c r="AB20" i="1" l="1"/>
  <c r="AB30" i="1" s="1"/>
  <c r="AB39" i="1" s="1"/>
  <c r="AC11" i="1"/>
  <c r="AC45" i="1"/>
  <c r="AB59" i="1"/>
  <c r="AB65" i="1" s="1"/>
  <c r="AD45" i="1" l="1"/>
  <c r="AD59" i="1" s="1"/>
  <c r="AD65" i="1" s="1"/>
  <c r="AC59" i="1"/>
  <c r="AC65" i="1" s="1"/>
  <c r="AC20" i="1"/>
  <c r="AC30" i="1" s="1"/>
  <c r="AC39" i="1" s="1"/>
  <c r="AD11" i="1"/>
  <c r="AE11" i="1" l="1"/>
  <c r="AD20" i="1"/>
  <c r="AD30" i="1" s="1"/>
  <c r="AD39" i="1" s="1"/>
  <c r="AE45" i="1" s="1"/>
  <c r="AF11" i="1" l="1"/>
  <c r="AE20" i="1"/>
  <c r="AE30" i="1" s="1"/>
  <c r="AE39" i="1" s="1"/>
  <c r="AE59" i="1"/>
  <c r="AE65" i="1" s="1"/>
  <c r="AF45" i="1"/>
  <c r="AF20" i="1" l="1"/>
  <c r="AF30" i="1" s="1"/>
  <c r="AF39" i="1" s="1"/>
  <c r="AG11" i="1"/>
  <c r="AG20" i="1" s="1"/>
  <c r="AG30" i="1" s="1"/>
  <c r="AG39" i="1" s="1"/>
  <c r="AF59" i="1"/>
  <c r="AF65" i="1" s="1"/>
  <c r="AG45" i="1"/>
  <c r="AG59" i="1" s="1"/>
  <c r="AG65" i="1" s="1"/>
</calcChain>
</file>

<file path=xl/sharedStrings.xml><?xml version="1.0" encoding="utf-8"?>
<sst xmlns="http://schemas.openxmlformats.org/spreadsheetml/2006/main" count="330" uniqueCount="86">
  <si>
    <t>1 Varil</t>
  </si>
  <si>
    <t>litre</t>
  </si>
  <si>
    <t>Petrol fiyat artışı</t>
  </si>
  <si>
    <t>UYARI:  Bu Modeldeki veriler gerçeği yansıtmamaktadır. Sonuçlar da gerçeği yansıtmamaktadır.</t>
  </si>
  <si>
    <t>Kur artışı</t>
  </si>
  <si>
    <t>1.Girdiler</t>
  </si>
  <si>
    <t>Birim</t>
  </si>
  <si>
    <t>Bu satırı</t>
  </si>
  <si>
    <t>Petrol fiyatı</t>
  </si>
  <si>
    <t>$/v</t>
  </si>
  <si>
    <t>değiştirin</t>
  </si>
  <si>
    <t>Dolar Kuru</t>
  </si>
  <si>
    <t>TL/$</t>
  </si>
  <si>
    <t>Enflasyon (tahmini)</t>
  </si>
  <si>
    <t>%</t>
  </si>
  <si>
    <t>Benzin üretme maliyeti</t>
  </si>
  <si>
    <t>Dizel üretme maliyeti</t>
  </si>
  <si>
    <t>İthal kömür</t>
  </si>
  <si>
    <t>$/ton</t>
  </si>
  <si>
    <t>DG verimlilik</t>
  </si>
  <si>
    <t>2. ABD Doları cinsinden yakıt maliyetleri</t>
  </si>
  <si>
    <t>Dizel fiyatı</t>
  </si>
  <si>
    <t>$/litre</t>
  </si>
  <si>
    <t>Benzin fiyatı</t>
  </si>
  <si>
    <t>Doğalgaz fiyatı</t>
  </si>
  <si>
    <t>$/1m3</t>
  </si>
  <si>
    <t>Elektrik için DG maliyeti</t>
  </si>
  <si>
    <t>$/kwh</t>
  </si>
  <si>
    <t>Elektrik için kömür maliyeti</t>
  </si>
  <si>
    <t>3. Türkiye için maliyetler</t>
  </si>
  <si>
    <t>DG</t>
  </si>
  <si>
    <t>Boru hattı fiyatı</t>
  </si>
  <si>
    <t>LNG fiyatı (%12 formülü)</t>
  </si>
  <si>
    <t>LNG Oranı</t>
  </si>
  <si>
    <t>Ortalama maliyet</t>
  </si>
  <si>
    <t>Dağıtım bedeli</t>
  </si>
  <si>
    <t>4. Elektrik</t>
  </si>
  <si>
    <t>Marjinal fiyat</t>
  </si>
  <si>
    <t>Yenilenebilir maliyeti</t>
  </si>
  <si>
    <t>(%80 emtia)</t>
  </si>
  <si>
    <t>Şebeke maliyeti</t>
  </si>
  <si>
    <t>5. Vergisiz fiyatlar</t>
  </si>
  <si>
    <t>TL/litre</t>
  </si>
  <si>
    <t>TL/1m3</t>
  </si>
  <si>
    <t>Elektrik fiyatı</t>
  </si>
  <si>
    <t>TL/kWh</t>
  </si>
  <si>
    <t>6. Düzenlemeye Tabii Fiyatlar</t>
  </si>
  <si>
    <t>ÖTV</t>
  </si>
  <si>
    <t>KDV</t>
  </si>
  <si>
    <t>%18</t>
  </si>
  <si>
    <t>7. Nihai Fiyatlar</t>
  </si>
  <si>
    <t>8. Normalize fiyatlar</t>
  </si>
  <si>
    <t>(2020.09=100)</t>
  </si>
  <si>
    <t>Senaryolar</t>
  </si>
  <si>
    <t>%10 Petrol fiyat artışı</t>
  </si>
  <si>
    <t>T=-8</t>
  </si>
  <si>
    <t>T=-7</t>
  </si>
  <si>
    <t>T=-6</t>
  </si>
  <si>
    <t>T=-5</t>
  </si>
  <si>
    <t>T=-4</t>
  </si>
  <si>
    <t>T=-3</t>
  </si>
  <si>
    <t>T=-2</t>
  </si>
  <si>
    <t>T=-1</t>
  </si>
  <si>
    <t>T=0</t>
  </si>
  <si>
    <t>T=1</t>
  </si>
  <si>
    <t>T=2</t>
  </si>
  <si>
    <t>T=3</t>
  </si>
  <si>
    <t>T=4</t>
  </si>
  <si>
    <t>T=5</t>
  </si>
  <si>
    <t>T=6</t>
  </si>
  <si>
    <t>T=7</t>
  </si>
  <si>
    <t>T=8</t>
  </si>
  <si>
    <t>T=9</t>
  </si>
  <si>
    <t>T=10</t>
  </si>
  <si>
    <t>T=11</t>
  </si>
  <si>
    <t>T=12</t>
  </si>
  <si>
    <t>T=13</t>
  </si>
  <si>
    <t>T=14</t>
  </si>
  <si>
    <t>T=15</t>
  </si>
  <si>
    <t>%10 Kur artışı</t>
  </si>
  <si>
    <t>%10 Petrol ve %10 Kur artışı</t>
  </si>
  <si>
    <t>Petrol fiyatlarında %10 düşüş</t>
  </si>
  <si>
    <t>Kurda %5 düşüş</t>
  </si>
  <si>
    <t>Sonuçlar</t>
  </si>
  <si>
    <t>UYARI</t>
  </si>
  <si>
    <t>Türkiye'de Enerji Fiyatlarının Hareketlerini modellemeye çalışan bu sayfadaki girdiler ve çıktılar gerçek değildir. Sadece bilgilendirme amacıyla hazırlanmış olup, fiyat hareketlerini benzeştirmeye çalışmaktadır. Bu veriler ve model hiçbir resmi veya özel çalışmada delil, kanıt veya finansal herhangi bir faaliyet için kullanılamaz. Sadece öğretici amaçlıdır.  
Barış Sanlı, 2020, barissanli.com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</si>
</sst>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quot;.&quot;mm"/>
    <numFmt numFmtId="165" formatCode="#,##0.000"/>
  </numFmts>
  <fonts count="10">
    <font>
      <sz val="11"/>
      <color theme="1"/>
      <name val="Liberation Sans"/>
      <charset val="162"/>
    </font>
    <font>
      <sz val="10"/>
      <color theme="1"/>
      <name val="Liberation Serif"/>
      <charset val="162"/>
    </font>
    <font>
      <b/>
      <sz val="18"/>
      <color rgb="FFC00000"/>
      <name val="Liberation Sans"/>
      <charset val="162"/>
    </font>
    <font>
      <b/>
      <sz val="11"/>
      <color rgb="FFC00000"/>
      <name val="Liberation Sans"/>
      <charset val="162"/>
    </font>
    <font>
      <sz val="11"/>
      <color rgb="FF000000"/>
      <name val="Liberation Sans"/>
      <charset val="162"/>
    </font>
    <font>
      <b/>
      <sz val="12"/>
      <color rgb="FFC00000"/>
      <name val="Liberation Sans"/>
      <charset val="162"/>
    </font>
    <font>
      <b/>
      <sz val="22"/>
      <color rgb="FFC00000"/>
      <name val="Liberation Sans"/>
      <charset val="162"/>
    </font>
    <font>
      <sz val="12"/>
      <color theme="1"/>
      <name val="Liberation Sans"/>
      <charset val="162"/>
    </font>
    <font>
      <sz val="14"/>
      <color theme="1"/>
      <name val="Liberation Sans"/>
      <charset val="162"/>
    </font>
    <font>
      <sz val="12"/>
      <color theme="2" tint="-0.89999084444715716"/>
      <name val="Liberation Sans"/>
      <charset val="162"/>
    </font>
  </fonts>
  <fills count="8">
    <fill>
      <patternFill patternType="none"/>
    </fill>
    <fill>
      <patternFill patternType="gray125"/>
    </fill>
    <fill>
      <patternFill patternType="solid">
        <fgColor rgb="FFFFC000"/>
        <bgColor rgb="FFFFC000"/>
      </patternFill>
    </fill>
    <fill>
      <patternFill patternType="solid">
        <fgColor rgb="FFD9E2F3"/>
        <bgColor rgb="FFD9E2F3"/>
      </patternFill>
    </fill>
    <fill>
      <patternFill patternType="solid">
        <fgColor rgb="FFB4C6E7"/>
        <bgColor rgb="FFB4C6E7"/>
      </patternFill>
    </fill>
    <fill>
      <patternFill patternType="solid">
        <fgColor rgb="FFC00000"/>
        <bgColor rgb="FFC00000"/>
      </patternFill>
    </fill>
    <fill>
      <patternFill patternType="solid">
        <fgColor theme="9" tint="0.79998168889431442"/>
        <bgColor indexed="64"/>
      </patternFill>
    </fill>
    <fill>
      <patternFill patternType="solid">
        <fgColor theme="9" tint="0.79998168889431442"/>
        <bgColor rgb="FFD9E2F3"/>
      </patternFill>
    </fill>
  </fills>
  <borders count="7">
    <border>
      <left/>
      <right/>
      <top/>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s>
  <cellStyleXfs count="1">
    <xf numFmtId="0" fontId="0" fillId="0" borderId="0"/>
  </cellStyleXfs>
  <cellXfs count="37">
    <xf numFmtId="0" fontId="0" fillId="0" borderId="0" xfId="0"/>
    <xf numFmtId="0" fontId="1" fillId="0" borderId="0" xfId="0" applyFont="1" applyAlignment="1">
      <alignment wrapText="1"/>
    </xf>
    <xf numFmtId="10" fontId="0" fillId="0" borderId="0" xfId="0" applyNumberFormat="1"/>
    <xf numFmtId="0" fontId="2" fillId="0" borderId="0" xfId="0" applyFont="1"/>
    <xf numFmtId="0" fontId="0" fillId="2" borderId="0" xfId="0" applyFill="1"/>
    <xf numFmtId="164" fontId="0" fillId="2" borderId="0" xfId="0" applyNumberFormat="1" applyFill="1"/>
    <xf numFmtId="0" fontId="0" fillId="3" borderId="0" xfId="0" applyFill="1"/>
    <xf numFmtId="0" fontId="0" fillId="4" borderId="0" xfId="0" applyFill="1"/>
    <xf numFmtId="0" fontId="1" fillId="3" borderId="0" xfId="0" applyFont="1" applyFill="1" applyAlignment="1">
      <alignment wrapText="1"/>
    </xf>
    <xf numFmtId="0" fontId="1" fillId="3" borderId="0" xfId="0" applyFont="1" applyFill="1"/>
    <xf numFmtId="0" fontId="4" fillId="2" borderId="0" xfId="0" applyFont="1" applyFill="1"/>
    <xf numFmtId="4" fontId="0" fillId="0" borderId="0" xfId="0" applyNumberFormat="1"/>
    <xf numFmtId="165" fontId="0" fillId="0" borderId="0" xfId="0" applyNumberFormat="1"/>
    <xf numFmtId="4" fontId="0" fillId="2" borderId="0" xfId="0" applyNumberFormat="1" applyFill="1"/>
    <xf numFmtId="0" fontId="0" fillId="0" borderId="0" xfId="0" applyAlignment="1">
      <alignment horizontal="left"/>
    </xf>
    <xf numFmtId="0" fontId="0" fillId="0" borderId="0" xfId="0" applyAlignment="1">
      <alignment horizontal="left" indent="2"/>
    </xf>
    <xf numFmtId="0" fontId="0" fillId="0" borderId="0" xfId="0" applyAlignment="1">
      <alignment horizontal="left" indent="3"/>
    </xf>
    <xf numFmtId="0" fontId="4" fillId="0" borderId="0" xfId="0" applyFont="1"/>
    <xf numFmtId="0" fontId="4" fillId="4" borderId="0" xfId="0" applyFont="1" applyFill="1"/>
    <xf numFmtId="4" fontId="4" fillId="0" borderId="0" xfId="0" applyNumberFormat="1" applyFont="1"/>
    <xf numFmtId="0" fontId="0" fillId="5" borderId="0" xfId="0" applyFill="1"/>
    <xf numFmtId="4" fontId="0" fillId="5" borderId="0" xfId="0" applyNumberFormat="1" applyFill="1"/>
    <xf numFmtId="4" fontId="1" fillId="0" borderId="0" xfId="0" applyNumberFormat="1" applyFont="1" applyAlignment="1">
      <alignment wrapText="1"/>
    </xf>
    <xf numFmtId="2" fontId="0" fillId="0" borderId="0" xfId="0" applyNumberFormat="1"/>
    <xf numFmtId="0" fontId="1" fillId="0" borderId="0" xfId="0" applyFont="1"/>
    <xf numFmtId="0" fontId="0" fillId="0" borderId="0" xfId="0" applyAlignment="1"/>
    <xf numFmtId="0" fontId="6" fillId="0" borderId="0" xfId="0" applyFont="1" applyAlignment="1">
      <alignment horizontal="center" vertical="center"/>
    </xf>
    <xf numFmtId="0" fontId="8" fillId="0" borderId="0" xfId="0" applyFont="1" applyAlignment="1">
      <alignment vertical="top" wrapText="1"/>
    </xf>
    <xf numFmtId="0" fontId="8" fillId="0" borderId="0" xfId="0" applyFont="1" applyAlignment="1"/>
    <xf numFmtId="0" fontId="3" fillId="3" borderId="0" xfId="0" applyFont="1" applyFill="1" applyAlignment="1">
      <alignment horizontal="right"/>
    </xf>
    <xf numFmtId="164" fontId="8" fillId="2" borderId="0" xfId="0" applyNumberFormat="1" applyFont="1" applyFill="1"/>
    <xf numFmtId="0" fontId="5" fillId="7" borderId="1" xfId="0" applyFont="1" applyFill="1" applyBorder="1" applyAlignment="1">
      <alignment horizontal="right" vertical="center"/>
    </xf>
    <xf numFmtId="0" fontId="9" fillId="6" borderId="2" xfId="0" applyFont="1" applyFill="1" applyBorder="1" applyAlignment="1">
      <alignment vertical="center"/>
    </xf>
    <xf numFmtId="10" fontId="7" fillId="0" borderId="3" xfId="0" applyNumberFormat="1" applyFont="1" applyBorder="1"/>
    <xf numFmtId="0" fontId="5" fillId="7" borderId="4" xfId="0" applyFont="1" applyFill="1" applyBorder="1" applyAlignment="1">
      <alignment horizontal="right" vertical="center"/>
    </xf>
    <xf numFmtId="0" fontId="9" fillId="6" borderId="5" xfId="0" applyFont="1" applyFill="1" applyBorder="1" applyAlignment="1">
      <alignment vertical="center"/>
    </xf>
    <xf numFmtId="10" fontId="7" fillId="0" borderId="6"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'enerji fiyat hareketleri'!$B$56:$C$56</c:f>
              <c:strCache>
                <c:ptCount val="2"/>
                <c:pt idx="0">
                  <c:v>Dizel fiyatı</c:v>
                </c:pt>
                <c:pt idx="1">
                  <c:v>TL/litre</c:v>
                </c:pt>
              </c:strCache>
            </c:strRef>
          </c:tx>
          <c:spPr>
            <a:ln w="28800">
              <a:solidFill>
                <a:srgbClr val="4472C4"/>
              </a:solidFill>
            </a:ln>
          </c:spPr>
          <c:marker>
            <c:symbol val="none"/>
          </c:marker>
          <c:cat>
            <c:numRef>
              <c:f>'enerji fiyat hareketleri'!$J$55:$AG$55</c:f>
              <c:numCache>
                <c:formatCode>yyyy"."mm</c:formatCode>
                <c:ptCount val="17"/>
                <c:pt idx="0">
                  <c:v>44048</c:v>
                </c:pt>
                <c:pt idx="1">
                  <c:v>44079</c:v>
                </c:pt>
                <c:pt idx="2">
                  <c:v>44110</c:v>
                </c:pt>
                <c:pt idx="3">
                  <c:v>44141</c:v>
                </c:pt>
                <c:pt idx="4">
                  <c:v>44172</c:v>
                </c:pt>
                <c:pt idx="5">
                  <c:v>44203</c:v>
                </c:pt>
                <c:pt idx="6">
                  <c:v>44234</c:v>
                </c:pt>
                <c:pt idx="7">
                  <c:v>44265</c:v>
                </c:pt>
                <c:pt idx="8">
                  <c:v>44296</c:v>
                </c:pt>
                <c:pt idx="9">
                  <c:v>44327</c:v>
                </c:pt>
                <c:pt idx="10">
                  <c:v>44358</c:v>
                </c:pt>
                <c:pt idx="11">
                  <c:v>44389</c:v>
                </c:pt>
                <c:pt idx="12">
                  <c:v>44420</c:v>
                </c:pt>
                <c:pt idx="13">
                  <c:v>44451</c:v>
                </c:pt>
                <c:pt idx="14">
                  <c:v>44482</c:v>
                </c:pt>
                <c:pt idx="15">
                  <c:v>44513</c:v>
                </c:pt>
                <c:pt idx="16">
                  <c:v>44544</c:v>
                </c:pt>
              </c:numCache>
            </c:numRef>
          </c:cat>
          <c:val>
            <c:numRef>
              <c:f>'enerji fiyat hareketleri'!$J$56:$AG$56</c:f>
              <c:numCache>
                <c:formatCode>#,##0.00</c:formatCode>
                <c:ptCount val="17"/>
                <c:pt idx="0">
                  <c:v>5.2569424503144644</c:v>
                </c:pt>
                <c:pt idx="1">
                  <c:v>5.2361625761006287</c:v>
                </c:pt>
                <c:pt idx="2">
                  <c:v>5.4439613182389932</c:v>
                </c:pt>
                <c:pt idx="3">
                  <c:v>5.4647411924528306</c:v>
                </c:pt>
                <c:pt idx="4">
                  <c:v>5.3296720100628932</c:v>
                </c:pt>
                <c:pt idx="5">
                  <c:v>5.3712317584905662</c:v>
                </c:pt>
                <c:pt idx="6">
                  <c:v>5.4075965383647793</c:v>
                </c:pt>
                <c:pt idx="7">
                  <c:v>5.3920116327044019</c:v>
                </c:pt>
                <c:pt idx="8">
                  <c:v>5.3764267270440254</c:v>
                </c:pt>
                <c:pt idx="9">
                  <c:v>5.4127915069182393</c:v>
                </c:pt>
                <c:pt idx="10">
                  <c:v>5.3712317584905662</c:v>
                </c:pt>
                <c:pt idx="11">
                  <c:v>5.3712317584905662</c:v>
                </c:pt>
                <c:pt idx="12">
                  <c:v>5.4647411924528306</c:v>
                </c:pt>
                <c:pt idx="13">
                  <c:v>5.4439613182389932</c:v>
                </c:pt>
                <c:pt idx="14">
                  <c:v>5.4439613182389932</c:v>
                </c:pt>
                <c:pt idx="15">
                  <c:v>5.4647411924528306</c:v>
                </c:pt>
                <c:pt idx="16">
                  <c:v>5.3296720100628932</c:v>
                </c:pt>
              </c:numCache>
            </c:numRef>
          </c:val>
          <c:smooth val="0"/>
          <c:extLst>
            <c:ext xmlns:c16="http://schemas.microsoft.com/office/drawing/2014/chart" uri="{C3380CC4-5D6E-409C-BE32-E72D297353CC}">
              <c16:uniqueId val="{00000000-AE5D-43D1-891F-D94EE2FC5789}"/>
            </c:ext>
          </c:extLst>
        </c:ser>
        <c:ser>
          <c:idx val="1"/>
          <c:order val="1"/>
          <c:tx>
            <c:strRef>
              <c:f>'enerji fiyat hareketleri'!$B$57:$C$57</c:f>
              <c:strCache>
                <c:ptCount val="2"/>
                <c:pt idx="0">
                  <c:v>Benzin fiyatı</c:v>
                </c:pt>
                <c:pt idx="1">
                  <c:v>TL/litre</c:v>
                </c:pt>
              </c:strCache>
            </c:strRef>
          </c:tx>
          <c:spPr>
            <a:ln w="28800">
              <a:solidFill>
                <a:srgbClr val="C00000"/>
              </a:solidFill>
            </a:ln>
          </c:spPr>
          <c:marker>
            <c:symbol val="none"/>
          </c:marker>
          <c:cat>
            <c:numRef>
              <c:f>'enerji fiyat hareketleri'!$J$55:$AG$55</c:f>
              <c:numCache>
                <c:formatCode>yyyy"."mm</c:formatCode>
                <c:ptCount val="17"/>
                <c:pt idx="0">
                  <c:v>44048</c:v>
                </c:pt>
                <c:pt idx="1">
                  <c:v>44079</c:v>
                </c:pt>
                <c:pt idx="2">
                  <c:v>44110</c:v>
                </c:pt>
                <c:pt idx="3">
                  <c:v>44141</c:v>
                </c:pt>
                <c:pt idx="4">
                  <c:v>44172</c:v>
                </c:pt>
                <c:pt idx="5">
                  <c:v>44203</c:v>
                </c:pt>
                <c:pt idx="6">
                  <c:v>44234</c:v>
                </c:pt>
                <c:pt idx="7">
                  <c:v>44265</c:v>
                </c:pt>
                <c:pt idx="8">
                  <c:v>44296</c:v>
                </c:pt>
                <c:pt idx="9">
                  <c:v>44327</c:v>
                </c:pt>
                <c:pt idx="10">
                  <c:v>44358</c:v>
                </c:pt>
                <c:pt idx="11">
                  <c:v>44389</c:v>
                </c:pt>
                <c:pt idx="12">
                  <c:v>44420</c:v>
                </c:pt>
                <c:pt idx="13">
                  <c:v>44451</c:v>
                </c:pt>
                <c:pt idx="14">
                  <c:v>44482</c:v>
                </c:pt>
                <c:pt idx="15">
                  <c:v>44513</c:v>
                </c:pt>
                <c:pt idx="16">
                  <c:v>44544</c:v>
                </c:pt>
              </c:numCache>
            </c:numRef>
          </c:cat>
          <c:val>
            <c:numRef>
              <c:f>'enerji fiyat hareketleri'!$J$57:$AG$57</c:f>
              <c:numCache>
                <c:formatCode>#,##0.00</c:formatCode>
                <c:ptCount val="17"/>
                <c:pt idx="0">
                  <c:v>5.9274067987421377</c:v>
                </c:pt>
                <c:pt idx="1">
                  <c:v>5.8131174905660368</c:v>
                </c:pt>
                <c:pt idx="2">
                  <c:v>5.9429917044025142</c:v>
                </c:pt>
                <c:pt idx="3">
                  <c:v>5.8910420188679229</c:v>
                </c:pt>
                <c:pt idx="4">
                  <c:v>5.8390923333333316</c:v>
                </c:pt>
                <c:pt idx="5">
                  <c:v>5.9170168616352203</c:v>
                </c:pt>
                <c:pt idx="6">
                  <c:v>5.8910420188679229</c:v>
                </c:pt>
                <c:pt idx="7">
                  <c:v>5.9949413899371065</c:v>
                </c:pt>
                <c:pt idx="8">
                  <c:v>6.1248156037735839</c:v>
                </c:pt>
                <c:pt idx="9">
                  <c:v>6.0988407610062891</c:v>
                </c:pt>
                <c:pt idx="10">
                  <c:v>6.1092306981132065</c:v>
                </c:pt>
                <c:pt idx="11">
                  <c:v>6.1352055408805031</c:v>
                </c:pt>
                <c:pt idx="12">
                  <c:v>6.1352055408805031</c:v>
                </c:pt>
                <c:pt idx="13">
                  <c:v>6.0209162327044021</c:v>
                </c:pt>
                <c:pt idx="14">
                  <c:v>5.9429917044025142</c:v>
                </c:pt>
                <c:pt idx="15">
                  <c:v>5.8910420188679229</c:v>
                </c:pt>
                <c:pt idx="16">
                  <c:v>5.8390923333333316</c:v>
                </c:pt>
              </c:numCache>
            </c:numRef>
          </c:val>
          <c:smooth val="0"/>
          <c:extLst>
            <c:ext xmlns:c16="http://schemas.microsoft.com/office/drawing/2014/chart" uri="{C3380CC4-5D6E-409C-BE32-E72D297353CC}">
              <c16:uniqueId val="{00000001-AE5D-43D1-891F-D94EE2FC5789}"/>
            </c:ext>
          </c:extLst>
        </c:ser>
        <c:dLbls>
          <c:showLegendKey val="0"/>
          <c:showVal val="0"/>
          <c:showCatName val="0"/>
          <c:showSerName val="0"/>
          <c:showPercent val="0"/>
          <c:showBubbleSize val="0"/>
        </c:dLbls>
        <c:smooth val="0"/>
        <c:axId val="954037696"/>
        <c:axId val="954037280"/>
      </c:lineChart>
      <c:valAx>
        <c:axId val="954037280"/>
        <c:scaling>
          <c:orientation val="minMax"/>
          <c:max val="7"/>
          <c:min val="4.5"/>
        </c:scaling>
        <c:delete val="0"/>
        <c:axPos val="l"/>
        <c:majorGridlines>
          <c:spPr>
            <a:ln>
              <a:solidFill>
                <a:srgbClr val="B3B3B3"/>
              </a:solidFill>
            </a:ln>
          </c:spPr>
        </c:majorGridlines>
        <c:numFmt formatCode="#,##0.00" sourceLinked="1"/>
        <c:majorTickMark val="none"/>
        <c:minorTickMark val="none"/>
        <c:tickLblPos val="nextTo"/>
        <c:spPr>
          <a:ln>
            <a:solidFill>
              <a:srgbClr val="B3B3B3"/>
            </a:solidFill>
          </a:ln>
        </c:spPr>
        <c:txPr>
          <a:bodyPr/>
          <a:lstStyle/>
          <a:p>
            <a:pPr>
              <a:defRPr sz="1000" b="0"/>
            </a:pPr>
            <a:endParaRPr lang="tr-TR"/>
          </a:p>
        </c:txPr>
        <c:crossAx val="954037696"/>
        <c:crossesAt val="0"/>
        <c:crossBetween val="between"/>
      </c:valAx>
      <c:dateAx>
        <c:axId val="954037696"/>
        <c:scaling>
          <c:orientation val="minMax"/>
        </c:scaling>
        <c:delete val="0"/>
        <c:axPos val="b"/>
        <c:numFmt formatCode="yyyy&quot;.&quot;mm" sourceLinked="1"/>
        <c:majorTickMark val="none"/>
        <c:minorTickMark val="none"/>
        <c:tickLblPos val="nextTo"/>
        <c:spPr>
          <a:ln>
            <a:solidFill>
              <a:srgbClr val="B3B3B3"/>
            </a:solidFill>
          </a:ln>
        </c:spPr>
        <c:txPr>
          <a:bodyPr/>
          <a:lstStyle/>
          <a:p>
            <a:pPr>
              <a:defRPr sz="1000" b="0"/>
            </a:pPr>
            <a:endParaRPr lang="tr-TR"/>
          </a:p>
        </c:txPr>
        <c:crossAx val="954037280"/>
        <c:crossesAt val="0"/>
        <c:auto val="1"/>
        <c:lblOffset val="100"/>
        <c:baseTimeUnit val="months"/>
      </c:dateAx>
      <c:spPr>
        <a:noFill/>
        <a:ln>
          <a:solidFill>
            <a:srgbClr val="B3B3B3"/>
          </a:solidFill>
          <a:prstDash val="solid"/>
        </a:ln>
      </c:spPr>
    </c:plotArea>
    <c:legend>
      <c:legendPos val="r"/>
      <c:layout/>
      <c:overlay val="0"/>
      <c:spPr>
        <a:noFill/>
        <a:ln>
          <a:noFill/>
        </a:ln>
      </c:spPr>
      <c:txPr>
        <a:bodyPr/>
        <a:lstStyle/>
        <a:p>
          <a:pPr>
            <a:defRPr sz="1000" b="0"/>
          </a:pPr>
          <a:endParaRPr lang="tr-TR"/>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'enerji fiyat hareketleri'!$B$58:$C$58</c:f>
              <c:strCache>
                <c:ptCount val="2"/>
                <c:pt idx="0">
                  <c:v>Doğalgaz fiyatı</c:v>
                </c:pt>
                <c:pt idx="1">
                  <c:v>TL/1m3</c:v>
                </c:pt>
              </c:strCache>
            </c:strRef>
          </c:tx>
          <c:spPr>
            <a:ln w="28800">
              <a:solidFill>
                <a:srgbClr val="FFC000"/>
              </a:solidFill>
            </a:ln>
          </c:spPr>
          <c:marker>
            <c:symbol val="none"/>
          </c:marker>
          <c:cat>
            <c:numRef>
              <c:f>'enerji fiyat hareketleri'!$J$55:$AG$55</c:f>
              <c:numCache>
                <c:formatCode>yyyy"."mm</c:formatCode>
                <c:ptCount val="17"/>
                <c:pt idx="0">
                  <c:v>44048</c:v>
                </c:pt>
                <c:pt idx="1">
                  <c:v>44079</c:v>
                </c:pt>
                <c:pt idx="2">
                  <c:v>44110</c:v>
                </c:pt>
                <c:pt idx="3">
                  <c:v>44141</c:v>
                </c:pt>
                <c:pt idx="4">
                  <c:v>44172</c:v>
                </c:pt>
                <c:pt idx="5">
                  <c:v>44203</c:v>
                </c:pt>
                <c:pt idx="6">
                  <c:v>44234</c:v>
                </c:pt>
                <c:pt idx="7">
                  <c:v>44265</c:v>
                </c:pt>
                <c:pt idx="8">
                  <c:v>44296</c:v>
                </c:pt>
                <c:pt idx="9">
                  <c:v>44327</c:v>
                </c:pt>
                <c:pt idx="10">
                  <c:v>44358</c:v>
                </c:pt>
                <c:pt idx="11">
                  <c:v>44389</c:v>
                </c:pt>
                <c:pt idx="12">
                  <c:v>44420</c:v>
                </c:pt>
                <c:pt idx="13">
                  <c:v>44451</c:v>
                </c:pt>
                <c:pt idx="14">
                  <c:v>44482</c:v>
                </c:pt>
                <c:pt idx="15">
                  <c:v>44513</c:v>
                </c:pt>
                <c:pt idx="16">
                  <c:v>44544</c:v>
                </c:pt>
              </c:numCache>
            </c:numRef>
          </c:cat>
          <c:val>
            <c:numRef>
              <c:f>'enerji fiyat hareketleri'!$J$58:$AG$58</c:f>
              <c:numCache>
                <c:formatCode>#,##0.00</c:formatCode>
                <c:ptCount val="17"/>
                <c:pt idx="0">
                  <c:v>1.6317393999999996</c:v>
                </c:pt>
                <c:pt idx="1">
                  <c:v>1.6317393999999996</c:v>
                </c:pt>
                <c:pt idx="2">
                  <c:v>1.6456161999999999</c:v>
                </c:pt>
                <c:pt idx="3">
                  <c:v>1.6594929999999997</c:v>
                </c:pt>
                <c:pt idx="4">
                  <c:v>1.6733697999999997</c:v>
                </c:pt>
                <c:pt idx="5">
                  <c:v>1.6733697999999997</c:v>
                </c:pt>
                <c:pt idx="6">
                  <c:v>1.6733697999999997</c:v>
                </c:pt>
                <c:pt idx="7">
                  <c:v>1.6733697999999997</c:v>
                </c:pt>
                <c:pt idx="8">
                  <c:v>1.6941849999999994</c:v>
                </c:pt>
                <c:pt idx="9">
                  <c:v>1.7150001999999995</c:v>
                </c:pt>
                <c:pt idx="10">
                  <c:v>1.7358153999999997</c:v>
                </c:pt>
                <c:pt idx="11">
                  <c:v>1.7358153999999997</c:v>
                </c:pt>
                <c:pt idx="12">
                  <c:v>1.7358153999999997</c:v>
                </c:pt>
                <c:pt idx="13">
                  <c:v>1.7358153999999997</c:v>
                </c:pt>
                <c:pt idx="14">
                  <c:v>1.7358153999999997</c:v>
                </c:pt>
                <c:pt idx="15">
                  <c:v>1.7358153999999997</c:v>
                </c:pt>
                <c:pt idx="16">
                  <c:v>1.7358153999999997</c:v>
                </c:pt>
              </c:numCache>
            </c:numRef>
          </c:val>
          <c:smooth val="0"/>
          <c:extLst>
            <c:ext xmlns:c16="http://schemas.microsoft.com/office/drawing/2014/chart" uri="{C3380CC4-5D6E-409C-BE32-E72D297353CC}">
              <c16:uniqueId val="{00000000-9498-434C-B7A6-B45A7D73B8D0}"/>
            </c:ext>
          </c:extLst>
        </c:ser>
        <c:dLbls>
          <c:showLegendKey val="0"/>
          <c:showVal val="0"/>
          <c:showCatName val="0"/>
          <c:showSerName val="0"/>
          <c:showPercent val="0"/>
          <c:showBubbleSize val="0"/>
        </c:dLbls>
        <c:marker val="1"/>
        <c:smooth val="0"/>
        <c:axId val="955179136"/>
        <c:axId val="1187587872"/>
      </c:lineChart>
      <c:lineChart>
        <c:grouping val="standard"/>
        <c:varyColors val="0"/>
        <c:ser>
          <c:idx val="1"/>
          <c:order val="1"/>
          <c:tx>
            <c:strRef>
              <c:f>'enerji fiyat hareketleri'!$B$59:$C$59</c:f>
              <c:strCache>
                <c:ptCount val="2"/>
                <c:pt idx="0">
                  <c:v>Elektrik fiyatı</c:v>
                </c:pt>
                <c:pt idx="1">
                  <c:v>TL/kWh</c:v>
                </c:pt>
              </c:strCache>
            </c:strRef>
          </c:tx>
          <c:spPr>
            <a:ln w="28800">
              <a:solidFill>
                <a:srgbClr val="A8D08D"/>
              </a:solidFill>
            </a:ln>
          </c:spPr>
          <c:marker>
            <c:symbol val="none"/>
          </c:marker>
          <c:val>
            <c:numRef>
              <c:f>'enerji fiyat hareketleri'!$J$59:$AG$59</c:f>
              <c:numCache>
                <c:formatCode>#,##0.00</c:formatCode>
                <c:ptCount val="17"/>
                <c:pt idx="0">
                  <c:v>0.74537308421052639</c:v>
                </c:pt>
                <c:pt idx="1">
                  <c:v>0.74537308421052639</c:v>
                </c:pt>
                <c:pt idx="2">
                  <c:v>0.74537308421052639</c:v>
                </c:pt>
                <c:pt idx="3">
                  <c:v>0.74537308421052639</c:v>
                </c:pt>
                <c:pt idx="4">
                  <c:v>0.74537308421052639</c:v>
                </c:pt>
                <c:pt idx="5">
                  <c:v>0.74537308421052639</c:v>
                </c:pt>
                <c:pt idx="6">
                  <c:v>0.74537308421052639</c:v>
                </c:pt>
                <c:pt idx="7">
                  <c:v>0.74537308421052639</c:v>
                </c:pt>
                <c:pt idx="8">
                  <c:v>0.74537308421052639</c:v>
                </c:pt>
                <c:pt idx="9">
                  <c:v>0.74537308421052639</c:v>
                </c:pt>
                <c:pt idx="10">
                  <c:v>0.74537308421052639</c:v>
                </c:pt>
                <c:pt idx="11">
                  <c:v>0.76529396842105257</c:v>
                </c:pt>
                <c:pt idx="12">
                  <c:v>0.76529396842105257</c:v>
                </c:pt>
                <c:pt idx="13">
                  <c:v>0.76529396842105257</c:v>
                </c:pt>
                <c:pt idx="14">
                  <c:v>0.76529396842105257</c:v>
                </c:pt>
                <c:pt idx="15">
                  <c:v>0.76529396842105257</c:v>
                </c:pt>
                <c:pt idx="16">
                  <c:v>0.76529396842105257</c:v>
                </c:pt>
              </c:numCache>
            </c:numRef>
          </c:val>
          <c:smooth val="0"/>
          <c:extLst>
            <c:ext xmlns:c16="http://schemas.microsoft.com/office/drawing/2014/chart" uri="{C3380CC4-5D6E-409C-BE32-E72D297353CC}">
              <c16:uniqueId val="{00000001-9498-434C-B7A6-B45A7D73B8D0}"/>
            </c:ext>
          </c:extLst>
        </c:ser>
        <c:dLbls>
          <c:showLegendKey val="0"/>
          <c:showVal val="0"/>
          <c:showCatName val="0"/>
          <c:showSerName val="0"/>
          <c:showPercent val="0"/>
          <c:showBubbleSize val="0"/>
        </c:dLbls>
        <c:marker val="1"/>
        <c:smooth val="0"/>
        <c:axId val="1196584240"/>
        <c:axId val="957710944"/>
      </c:lineChart>
      <c:valAx>
        <c:axId val="1187587872"/>
        <c:scaling>
          <c:orientation val="minMax"/>
          <c:max val="2.1"/>
          <c:min val="1.5"/>
        </c:scaling>
        <c:delete val="0"/>
        <c:axPos val="l"/>
        <c:majorGridlines>
          <c:spPr>
            <a:ln>
              <a:solidFill>
                <a:srgbClr val="B3B3B3"/>
              </a:solidFill>
            </a:ln>
          </c:spPr>
        </c:majorGridlines>
        <c:numFmt formatCode="#,##0.00" sourceLinked="1"/>
        <c:majorTickMark val="none"/>
        <c:minorTickMark val="none"/>
        <c:tickLblPos val="nextTo"/>
        <c:spPr>
          <a:ln>
            <a:solidFill>
              <a:srgbClr val="B3B3B3"/>
            </a:solidFill>
          </a:ln>
        </c:spPr>
        <c:txPr>
          <a:bodyPr/>
          <a:lstStyle/>
          <a:p>
            <a:pPr>
              <a:defRPr sz="1000" b="0"/>
            </a:pPr>
            <a:endParaRPr lang="tr-TR"/>
          </a:p>
        </c:txPr>
        <c:crossAx val="955179136"/>
        <c:crossesAt val="0"/>
        <c:crossBetween val="between"/>
      </c:valAx>
      <c:dateAx>
        <c:axId val="955179136"/>
        <c:scaling>
          <c:orientation val="minMax"/>
        </c:scaling>
        <c:delete val="0"/>
        <c:axPos val="b"/>
        <c:numFmt formatCode="yyyy&quot;.&quot;mm" sourceLinked="1"/>
        <c:majorTickMark val="none"/>
        <c:minorTickMark val="none"/>
        <c:tickLblPos val="nextTo"/>
        <c:spPr>
          <a:ln>
            <a:solidFill>
              <a:srgbClr val="B3B3B3"/>
            </a:solidFill>
          </a:ln>
        </c:spPr>
        <c:txPr>
          <a:bodyPr/>
          <a:lstStyle/>
          <a:p>
            <a:pPr>
              <a:defRPr sz="1000" b="0"/>
            </a:pPr>
            <a:endParaRPr lang="tr-TR"/>
          </a:p>
        </c:txPr>
        <c:crossAx val="1187587872"/>
        <c:crossesAt val="0"/>
        <c:auto val="1"/>
        <c:lblOffset val="100"/>
        <c:baseTimeUnit val="months"/>
      </c:dateAx>
      <c:valAx>
        <c:axId val="957710944"/>
        <c:scaling>
          <c:orientation val="minMax"/>
          <c:max val="0.9"/>
          <c:min val="0.60000000000000009"/>
        </c:scaling>
        <c:delete val="0"/>
        <c:axPos val="r"/>
        <c:numFmt formatCode="#,##0.00" sourceLinked="1"/>
        <c:majorTickMark val="none"/>
        <c:minorTickMark val="none"/>
        <c:tickLblPos val="nextTo"/>
        <c:spPr>
          <a:ln>
            <a:solidFill>
              <a:srgbClr val="B3B3B3"/>
            </a:solidFill>
          </a:ln>
        </c:spPr>
        <c:txPr>
          <a:bodyPr/>
          <a:lstStyle/>
          <a:p>
            <a:pPr>
              <a:defRPr sz="1000" b="0"/>
            </a:pPr>
            <a:endParaRPr lang="tr-TR"/>
          </a:p>
        </c:txPr>
        <c:crossAx val="1196584240"/>
        <c:crosses val="max"/>
        <c:crossBetween val="between"/>
      </c:valAx>
      <c:catAx>
        <c:axId val="1196584240"/>
        <c:scaling>
          <c:orientation val="minMax"/>
        </c:scaling>
        <c:delete val="1"/>
        <c:axPos val="b"/>
        <c:majorTickMark val="none"/>
        <c:minorTickMark val="none"/>
        <c:tickLblPos val="nextTo"/>
        <c:crossAx val="957710944"/>
        <c:crossesAt val="0"/>
        <c:auto val="1"/>
        <c:lblAlgn val="ctr"/>
        <c:lblOffset val="100"/>
        <c:noMultiLvlLbl val="0"/>
      </c:catAx>
      <c:spPr>
        <a:noFill/>
        <a:ln>
          <a:solidFill>
            <a:srgbClr val="B3B3B3"/>
          </a:solidFill>
          <a:prstDash val="solid"/>
        </a:ln>
      </c:spPr>
    </c:plotArea>
    <c:legend>
      <c:legendPos val="r"/>
      <c:layout/>
      <c:overlay val="0"/>
      <c:spPr>
        <a:noFill/>
        <a:ln>
          <a:noFill/>
        </a:ln>
      </c:spPr>
      <c:txPr>
        <a:bodyPr/>
        <a:lstStyle/>
        <a:p>
          <a:pPr>
            <a:defRPr sz="1000" b="0"/>
          </a:pPr>
          <a:endParaRPr lang="tr-TR"/>
        </a:p>
      </c:txPr>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7773249561329033E-2"/>
          <c:y val="1.9298245614035085E-2"/>
          <c:w val="0.99547178355125376"/>
          <c:h val="0.96219298245614027"/>
        </c:manualLayout>
      </c:layout>
      <c:lineChart>
        <c:grouping val="standard"/>
        <c:varyColors val="0"/>
        <c:ser>
          <c:idx val="0"/>
          <c:order val="0"/>
          <c:tx>
            <c:strRef>
              <c:f>'enerji fiyat hareketleri'!$B$62:$C$62</c:f>
              <c:strCache>
                <c:ptCount val="2"/>
                <c:pt idx="0">
                  <c:v>Dizel fiyatı</c:v>
                </c:pt>
                <c:pt idx="1">
                  <c:v>(2020.09=100)</c:v>
                </c:pt>
              </c:strCache>
            </c:strRef>
          </c:tx>
          <c:spPr>
            <a:ln w="28800">
              <a:solidFill>
                <a:srgbClr val="4472C4"/>
              </a:solidFill>
            </a:ln>
          </c:spPr>
          <c:marker>
            <c:symbol val="none"/>
          </c:marker>
          <c:cat>
            <c:numRef>
              <c:f>'enerji fiyat hareketleri'!$J$61:$AG$61</c:f>
              <c:numCache>
                <c:formatCode>yyyy"."mm</c:formatCode>
                <c:ptCount val="17"/>
                <c:pt idx="0">
                  <c:v>44048</c:v>
                </c:pt>
                <c:pt idx="1">
                  <c:v>44079</c:v>
                </c:pt>
                <c:pt idx="2">
                  <c:v>44110</c:v>
                </c:pt>
                <c:pt idx="3">
                  <c:v>44141</c:v>
                </c:pt>
                <c:pt idx="4">
                  <c:v>44172</c:v>
                </c:pt>
                <c:pt idx="5">
                  <c:v>44203</c:v>
                </c:pt>
                <c:pt idx="6">
                  <c:v>44234</c:v>
                </c:pt>
                <c:pt idx="7">
                  <c:v>44265</c:v>
                </c:pt>
                <c:pt idx="8">
                  <c:v>44296</c:v>
                </c:pt>
                <c:pt idx="9">
                  <c:v>44327</c:v>
                </c:pt>
                <c:pt idx="10">
                  <c:v>44358</c:v>
                </c:pt>
                <c:pt idx="11">
                  <c:v>44389</c:v>
                </c:pt>
                <c:pt idx="12">
                  <c:v>44420</c:v>
                </c:pt>
                <c:pt idx="13">
                  <c:v>44451</c:v>
                </c:pt>
                <c:pt idx="14">
                  <c:v>44482</c:v>
                </c:pt>
                <c:pt idx="15">
                  <c:v>44513</c:v>
                </c:pt>
                <c:pt idx="16">
                  <c:v>44544</c:v>
                </c:pt>
              </c:numCache>
            </c:numRef>
          </c:cat>
          <c:val>
            <c:numRef>
              <c:f>'enerji fiyat hareketleri'!$J$62:$AG$62</c:f>
              <c:numCache>
                <c:formatCode>#,##0.00</c:formatCode>
                <c:ptCount val="17"/>
                <c:pt idx="0">
                  <c:v>100</c:v>
                </c:pt>
                <c:pt idx="1">
                  <c:v>100</c:v>
                </c:pt>
                <c:pt idx="2">
                  <c:v>103.96853113550786</c:v>
                </c:pt>
                <c:pt idx="3">
                  <c:v>104.36538424905868</c:v>
                </c:pt>
                <c:pt idx="4">
                  <c:v>101.78583901097855</c:v>
                </c:pt>
                <c:pt idx="5">
                  <c:v>102.57954523808014</c:v>
                </c:pt>
                <c:pt idx="6">
                  <c:v>103.27403818679399</c:v>
                </c:pt>
                <c:pt idx="7">
                  <c:v>102.97639835163089</c:v>
                </c:pt>
                <c:pt idx="8">
                  <c:v>102.67875851646784</c:v>
                </c:pt>
                <c:pt idx="9">
                  <c:v>103.37325146518171</c:v>
                </c:pt>
                <c:pt idx="10">
                  <c:v>102.57954523808014</c:v>
                </c:pt>
                <c:pt idx="11">
                  <c:v>102.57954523808014</c:v>
                </c:pt>
                <c:pt idx="12">
                  <c:v>104.36538424905868</c:v>
                </c:pt>
                <c:pt idx="13">
                  <c:v>103.96853113550786</c:v>
                </c:pt>
                <c:pt idx="14">
                  <c:v>103.96853113550786</c:v>
                </c:pt>
                <c:pt idx="15">
                  <c:v>104.36538424905868</c:v>
                </c:pt>
                <c:pt idx="16">
                  <c:v>101.78583901097855</c:v>
                </c:pt>
              </c:numCache>
            </c:numRef>
          </c:val>
          <c:smooth val="0"/>
          <c:extLst>
            <c:ext xmlns:c16="http://schemas.microsoft.com/office/drawing/2014/chart" uri="{C3380CC4-5D6E-409C-BE32-E72D297353CC}">
              <c16:uniqueId val="{00000000-4041-4917-AE9D-EFA187584A6A}"/>
            </c:ext>
          </c:extLst>
        </c:ser>
        <c:ser>
          <c:idx val="1"/>
          <c:order val="1"/>
          <c:tx>
            <c:strRef>
              <c:f>'enerji fiyat hareketleri'!$B$63:$C$63</c:f>
              <c:strCache>
                <c:ptCount val="2"/>
                <c:pt idx="0">
                  <c:v>Benzin fiyatı</c:v>
                </c:pt>
                <c:pt idx="1">
                  <c:v>(2020.09=100)</c:v>
                </c:pt>
              </c:strCache>
            </c:strRef>
          </c:tx>
          <c:spPr>
            <a:ln w="28800">
              <a:solidFill>
                <a:srgbClr val="C00000"/>
              </a:solidFill>
            </a:ln>
          </c:spPr>
          <c:marker>
            <c:symbol val="none"/>
          </c:marker>
          <c:cat>
            <c:numRef>
              <c:f>'enerji fiyat hareketleri'!$J$61:$AG$61</c:f>
              <c:numCache>
                <c:formatCode>yyyy"."mm</c:formatCode>
                <c:ptCount val="17"/>
                <c:pt idx="0">
                  <c:v>44048</c:v>
                </c:pt>
                <c:pt idx="1">
                  <c:v>44079</c:v>
                </c:pt>
                <c:pt idx="2">
                  <c:v>44110</c:v>
                </c:pt>
                <c:pt idx="3">
                  <c:v>44141</c:v>
                </c:pt>
                <c:pt idx="4">
                  <c:v>44172</c:v>
                </c:pt>
                <c:pt idx="5">
                  <c:v>44203</c:v>
                </c:pt>
                <c:pt idx="6">
                  <c:v>44234</c:v>
                </c:pt>
                <c:pt idx="7">
                  <c:v>44265</c:v>
                </c:pt>
                <c:pt idx="8">
                  <c:v>44296</c:v>
                </c:pt>
                <c:pt idx="9">
                  <c:v>44327</c:v>
                </c:pt>
                <c:pt idx="10">
                  <c:v>44358</c:v>
                </c:pt>
                <c:pt idx="11">
                  <c:v>44389</c:v>
                </c:pt>
                <c:pt idx="12">
                  <c:v>44420</c:v>
                </c:pt>
                <c:pt idx="13">
                  <c:v>44451</c:v>
                </c:pt>
                <c:pt idx="14">
                  <c:v>44482</c:v>
                </c:pt>
                <c:pt idx="15">
                  <c:v>44513</c:v>
                </c:pt>
                <c:pt idx="16">
                  <c:v>44544</c:v>
                </c:pt>
              </c:numCache>
            </c:numRef>
          </c:cat>
          <c:val>
            <c:numRef>
              <c:f>'enerji fiyat hareketleri'!$J$63:$AG$63</c:f>
              <c:numCache>
                <c:formatCode>#,##0.00</c:formatCode>
                <c:ptCount val="17"/>
                <c:pt idx="0">
                  <c:v>100</c:v>
                </c:pt>
                <c:pt idx="1">
                  <c:v>100</c:v>
                </c:pt>
                <c:pt idx="2">
                  <c:v>102.23415773115281</c:v>
                </c:pt>
                <c:pt idx="3">
                  <c:v>101.34049463869169</c:v>
                </c:pt>
                <c:pt idx="4">
                  <c:v>100.44683154623056</c:v>
                </c:pt>
                <c:pt idx="5">
                  <c:v>101.78732618492228</c:v>
                </c:pt>
                <c:pt idx="6">
                  <c:v>101.34049463869169</c:v>
                </c:pt>
                <c:pt idx="7">
                  <c:v>103.12782082361396</c:v>
                </c:pt>
                <c:pt idx="8">
                  <c:v>105.36197855476676</c:v>
                </c:pt>
                <c:pt idx="9">
                  <c:v>104.91514700853622</c:v>
                </c:pt>
                <c:pt idx="10">
                  <c:v>105.09387962702843</c:v>
                </c:pt>
                <c:pt idx="11">
                  <c:v>105.54071117325901</c:v>
                </c:pt>
                <c:pt idx="12">
                  <c:v>105.54071117325901</c:v>
                </c:pt>
                <c:pt idx="13">
                  <c:v>103.57465236984453</c:v>
                </c:pt>
                <c:pt idx="14">
                  <c:v>102.23415773115281</c:v>
                </c:pt>
                <c:pt idx="15">
                  <c:v>101.34049463869169</c:v>
                </c:pt>
                <c:pt idx="16">
                  <c:v>100.44683154623056</c:v>
                </c:pt>
              </c:numCache>
            </c:numRef>
          </c:val>
          <c:smooth val="0"/>
          <c:extLst>
            <c:ext xmlns:c16="http://schemas.microsoft.com/office/drawing/2014/chart" uri="{C3380CC4-5D6E-409C-BE32-E72D297353CC}">
              <c16:uniqueId val="{00000001-4041-4917-AE9D-EFA187584A6A}"/>
            </c:ext>
          </c:extLst>
        </c:ser>
        <c:ser>
          <c:idx val="2"/>
          <c:order val="2"/>
          <c:tx>
            <c:strRef>
              <c:f>'enerji fiyat hareketleri'!$B$64:$C$64</c:f>
              <c:strCache>
                <c:ptCount val="2"/>
                <c:pt idx="0">
                  <c:v>Doğalgaz fiyatı</c:v>
                </c:pt>
                <c:pt idx="1">
                  <c:v>(2020.09=100)</c:v>
                </c:pt>
              </c:strCache>
            </c:strRef>
          </c:tx>
          <c:spPr>
            <a:ln w="28800">
              <a:solidFill>
                <a:srgbClr val="FFC000"/>
              </a:solidFill>
            </a:ln>
          </c:spPr>
          <c:marker>
            <c:symbol val="none"/>
          </c:marker>
          <c:cat>
            <c:numRef>
              <c:f>'enerji fiyat hareketleri'!$J$61:$AG$61</c:f>
              <c:numCache>
                <c:formatCode>yyyy"."mm</c:formatCode>
                <c:ptCount val="17"/>
                <c:pt idx="0">
                  <c:v>44048</c:v>
                </c:pt>
                <c:pt idx="1">
                  <c:v>44079</c:v>
                </c:pt>
                <c:pt idx="2">
                  <c:v>44110</c:v>
                </c:pt>
                <c:pt idx="3">
                  <c:v>44141</c:v>
                </c:pt>
                <c:pt idx="4">
                  <c:v>44172</c:v>
                </c:pt>
                <c:pt idx="5">
                  <c:v>44203</c:v>
                </c:pt>
                <c:pt idx="6">
                  <c:v>44234</c:v>
                </c:pt>
                <c:pt idx="7">
                  <c:v>44265</c:v>
                </c:pt>
                <c:pt idx="8">
                  <c:v>44296</c:v>
                </c:pt>
                <c:pt idx="9">
                  <c:v>44327</c:v>
                </c:pt>
                <c:pt idx="10">
                  <c:v>44358</c:v>
                </c:pt>
                <c:pt idx="11">
                  <c:v>44389</c:v>
                </c:pt>
                <c:pt idx="12">
                  <c:v>44420</c:v>
                </c:pt>
                <c:pt idx="13">
                  <c:v>44451</c:v>
                </c:pt>
                <c:pt idx="14">
                  <c:v>44482</c:v>
                </c:pt>
                <c:pt idx="15">
                  <c:v>44513</c:v>
                </c:pt>
                <c:pt idx="16">
                  <c:v>44544</c:v>
                </c:pt>
              </c:numCache>
            </c:numRef>
          </c:cat>
          <c:val>
            <c:numRef>
              <c:f>'enerji fiyat hareketleri'!$J$64:$AG$64</c:f>
              <c:numCache>
                <c:formatCode>#,##0.00</c:formatCode>
                <c:ptCount val="17"/>
                <c:pt idx="0">
                  <c:v>100</c:v>
                </c:pt>
                <c:pt idx="1">
                  <c:v>100</c:v>
                </c:pt>
                <c:pt idx="2">
                  <c:v>100.85042991546322</c:v>
                </c:pt>
                <c:pt idx="3">
                  <c:v>101.70085983092643</c:v>
                </c:pt>
                <c:pt idx="4">
                  <c:v>102.55128974638967</c:v>
                </c:pt>
                <c:pt idx="5">
                  <c:v>102.55128974638967</c:v>
                </c:pt>
                <c:pt idx="6">
                  <c:v>102.55128974638967</c:v>
                </c:pt>
                <c:pt idx="7">
                  <c:v>102.55128974638967</c:v>
                </c:pt>
                <c:pt idx="8">
                  <c:v>103.82693461958446</c:v>
                </c:pt>
                <c:pt idx="9">
                  <c:v>105.1025794927793</c:v>
                </c:pt>
                <c:pt idx="10">
                  <c:v>106.37822436597412</c:v>
                </c:pt>
                <c:pt idx="11">
                  <c:v>106.37822436597412</c:v>
                </c:pt>
                <c:pt idx="12">
                  <c:v>106.37822436597412</c:v>
                </c:pt>
                <c:pt idx="13">
                  <c:v>106.37822436597412</c:v>
                </c:pt>
                <c:pt idx="14">
                  <c:v>106.37822436597412</c:v>
                </c:pt>
                <c:pt idx="15">
                  <c:v>106.37822436597412</c:v>
                </c:pt>
                <c:pt idx="16">
                  <c:v>106.37822436597412</c:v>
                </c:pt>
              </c:numCache>
            </c:numRef>
          </c:val>
          <c:smooth val="0"/>
          <c:extLst>
            <c:ext xmlns:c16="http://schemas.microsoft.com/office/drawing/2014/chart" uri="{C3380CC4-5D6E-409C-BE32-E72D297353CC}">
              <c16:uniqueId val="{00000002-4041-4917-AE9D-EFA187584A6A}"/>
            </c:ext>
          </c:extLst>
        </c:ser>
        <c:ser>
          <c:idx val="3"/>
          <c:order val="3"/>
          <c:tx>
            <c:strRef>
              <c:f>'enerji fiyat hareketleri'!$B$65:$C$65</c:f>
              <c:strCache>
                <c:ptCount val="2"/>
                <c:pt idx="0">
                  <c:v>Elektrik fiyatı</c:v>
                </c:pt>
                <c:pt idx="1">
                  <c:v>(2020.09=100)</c:v>
                </c:pt>
              </c:strCache>
            </c:strRef>
          </c:tx>
          <c:spPr>
            <a:ln w="28800">
              <a:solidFill>
                <a:srgbClr val="A8D08D"/>
              </a:solidFill>
            </a:ln>
          </c:spPr>
          <c:marker>
            <c:symbol val="none"/>
          </c:marker>
          <c:cat>
            <c:numRef>
              <c:f>'enerji fiyat hareketleri'!$J$61:$AG$61</c:f>
              <c:numCache>
                <c:formatCode>yyyy"."mm</c:formatCode>
                <c:ptCount val="17"/>
                <c:pt idx="0">
                  <c:v>44048</c:v>
                </c:pt>
                <c:pt idx="1">
                  <c:v>44079</c:v>
                </c:pt>
                <c:pt idx="2">
                  <c:v>44110</c:v>
                </c:pt>
                <c:pt idx="3">
                  <c:v>44141</c:v>
                </c:pt>
                <c:pt idx="4">
                  <c:v>44172</c:v>
                </c:pt>
                <c:pt idx="5">
                  <c:v>44203</c:v>
                </c:pt>
                <c:pt idx="6">
                  <c:v>44234</c:v>
                </c:pt>
                <c:pt idx="7">
                  <c:v>44265</c:v>
                </c:pt>
                <c:pt idx="8">
                  <c:v>44296</c:v>
                </c:pt>
                <c:pt idx="9">
                  <c:v>44327</c:v>
                </c:pt>
                <c:pt idx="10">
                  <c:v>44358</c:v>
                </c:pt>
                <c:pt idx="11">
                  <c:v>44389</c:v>
                </c:pt>
                <c:pt idx="12">
                  <c:v>44420</c:v>
                </c:pt>
                <c:pt idx="13">
                  <c:v>44451</c:v>
                </c:pt>
                <c:pt idx="14">
                  <c:v>44482</c:v>
                </c:pt>
                <c:pt idx="15">
                  <c:v>44513</c:v>
                </c:pt>
                <c:pt idx="16">
                  <c:v>44544</c:v>
                </c:pt>
              </c:numCache>
            </c:numRef>
          </c:cat>
          <c:val>
            <c:numRef>
              <c:f>'enerji fiyat hareketleri'!$J$65:$AG$65</c:f>
              <c:numCache>
                <c:formatCode>#,##0.00</c:formatCode>
                <c:ptCount val="17"/>
                <c:pt idx="0">
                  <c:v>100</c:v>
                </c:pt>
                <c:pt idx="1">
                  <c:v>100</c:v>
                </c:pt>
                <c:pt idx="2">
                  <c:v>100</c:v>
                </c:pt>
                <c:pt idx="3">
                  <c:v>100</c:v>
                </c:pt>
                <c:pt idx="4">
                  <c:v>100</c:v>
                </c:pt>
                <c:pt idx="5">
                  <c:v>100</c:v>
                </c:pt>
                <c:pt idx="6">
                  <c:v>100</c:v>
                </c:pt>
                <c:pt idx="7">
                  <c:v>100</c:v>
                </c:pt>
                <c:pt idx="8">
                  <c:v>100</c:v>
                </c:pt>
                <c:pt idx="9">
                  <c:v>100</c:v>
                </c:pt>
                <c:pt idx="10">
                  <c:v>100</c:v>
                </c:pt>
                <c:pt idx="11">
                  <c:v>102.67260579064586</c:v>
                </c:pt>
                <c:pt idx="12">
                  <c:v>102.67260579064586</c:v>
                </c:pt>
                <c:pt idx="13">
                  <c:v>102.67260579064586</c:v>
                </c:pt>
                <c:pt idx="14">
                  <c:v>102.67260579064586</c:v>
                </c:pt>
                <c:pt idx="15">
                  <c:v>102.67260579064586</c:v>
                </c:pt>
                <c:pt idx="16">
                  <c:v>102.67260579064586</c:v>
                </c:pt>
              </c:numCache>
            </c:numRef>
          </c:val>
          <c:smooth val="0"/>
          <c:extLst>
            <c:ext xmlns:c16="http://schemas.microsoft.com/office/drawing/2014/chart" uri="{C3380CC4-5D6E-409C-BE32-E72D297353CC}">
              <c16:uniqueId val="{00000003-4041-4917-AE9D-EFA187584A6A}"/>
            </c:ext>
          </c:extLst>
        </c:ser>
        <c:dLbls>
          <c:showLegendKey val="0"/>
          <c:showVal val="0"/>
          <c:showCatName val="0"/>
          <c:showSerName val="0"/>
          <c:showPercent val="0"/>
          <c:showBubbleSize val="0"/>
        </c:dLbls>
        <c:smooth val="0"/>
        <c:axId val="1196583408"/>
        <c:axId val="1196582992"/>
      </c:lineChart>
      <c:valAx>
        <c:axId val="1196582992"/>
        <c:scaling>
          <c:orientation val="minMax"/>
          <c:max val="115"/>
          <c:min val="85"/>
        </c:scaling>
        <c:delete val="0"/>
        <c:axPos val="l"/>
        <c:majorGridlines>
          <c:spPr>
            <a:ln>
              <a:solidFill>
                <a:srgbClr val="B3B3B3"/>
              </a:solidFill>
            </a:ln>
          </c:spPr>
        </c:majorGridlines>
        <c:numFmt formatCode="#,##0.00" sourceLinked="1"/>
        <c:majorTickMark val="none"/>
        <c:minorTickMark val="none"/>
        <c:tickLblPos val="nextTo"/>
        <c:spPr>
          <a:ln>
            <a:solidFill>
              <a:srgbClr val="B3B3B3"/>
            </a:solidFill>
          </a:ln>
        </c:spPr>
        <c:txPr>
          <a:bodyPr/>
          <a:lstStyle/>
          <a:p>
            <a:pPr>
              <a:defRPr sz="1000" b="0"/>
            </a:pPr>
            <a:endParaRPr lang="tr-TR"/>
          </a:p>
        </c:txPr>
        <c:crossAx val="1196583408"/>
        <c:crossesAt val="0"/>
        <c:crossBetween val="between"/>
      </c:valAx>
      <c:dateAx>
        <c:axId val="1196583408"/>
        <c:scaling>
          <c:orientation val="minMax"/>
        </c:scaling>
        <c:delete val="0"/>
        <c:axPos val="b"/>
        <c:numFmt formatCode="yyyy&quot;.&quot;mm" sourceLinked="1"/>
        <c:majorTickMark val="none"/>
        <c:minorTickMark val="none"/>
        <c:tickLblPos val="nextTo"/>
        <c:spPr>
          <a:ln>
            <a:solidFill>
              <a:srgbClr val="B3B3B3"/>
            </a:solidFill>
          </a:ln>
        </c:spPr>
        <c:txPr>
          <a:bodyPr/>
          <a:lstStyle/>
          <a:p>
            <a:pPr>
              <a:defRPr sz="1000" b="0"/>
            </a:pPr>
            <a:endParaRPr lang="tr-TR"/>
          </a:p>
        </c:txPr>
        <c:crossAx val="1196582992"/>
        <c:crossesAt val="0"/>
        <c:auto val="1"/>
        <c:lblOffset val="100"/>
        <c:baseTimeUnit val="months"/>
      </c:dateAx>
      <c:spPr>
        <a:noFill/>
        <a:ln>
          <a:solidFill>
            <a:srgbClr val="B3B3B3"/>
          </a:solidFill>
          <a:prstDash val="solid"/>
        </a:ln>
      </c:spPr>
    </c:plotArea>
    <c:legend>
      <c:legendPos val="r"/>
      <c:layout>
        <c:manualLayout>
          <c:xMode val="edge"/>
          <c:yMode val="edge"/>
          <c:x val="0.6791325458822346"/>
          <c:y val="0.59233119864315587"/>
          <c:w val="0.30089814709989054"/>
          <c:h val="0.22385296955873321"/>
        </c:manualLayout>
      </c:layout>
      <c:overlay val="0"/>
      <c:spPr>
        <a:noFill/>
        <a:ln>
          <a:noFill/>
        </a:ln>
      </c:spPr>
      <c:txPr>
        <a:bodyPr/>
        <a:lstStyle/>
        <a:p>
          <a:pPr>
            <a:defRPr sz="1000" b="0"/>
          </a:pPr>
          <a:endParaRPr lang="tr-TR"/>
        </a:p>
      </c:txPr>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a:pPr>
            <a:r>
              <a:rPr lang="tr-TR"/>
              <a:t>Dizel Fiyat Senaryoları</a:t>
            </a:r>
          </a:p>
        </c:rich>
      </c:tx>
      <c:layout/>
      <c:overlay val="0"/>
    </c:title>
    <c:autoTitleDeleted val="0"/>
    <c:plotArea>
      <c:layout>
        <c:manualLayout>
          <c:xMode val="edge"/>
          <c:yMode val="edge"/>
          <c:x val="6.2126570769106639E-2"/>
          <c:y val="0.10481894908793901"/>
          <c:w val="0.93011397129255813"/>
          <c:h val="0.72756148470823112"/>
        </c:manualLayout>
      </c:layout>
      <c:lineChart>
        <c:grouping val="standard"/>
        <c:varyColors val="0"/>
        <c:ser>
          <c:idx val="0"/>
          <c:order val="0"/>
          <c:tx>
            <c:strRef>
              <c:f>'enerji fiyat hareketleri'!$C$101</c:f>
              <c:strCache>
                <c:ptCount val="1"/>
                <c:pt idx="0">
                  <c:v>%10 Petrol fiyat artışı</c:v>
                </c:pt>
              </c:strCache>
            </c:strRef>
          </c:tx>
          <c:spPr>
            <a:ln w="28800">
              <a:solidFill>
                <a:srgbClr val="4472C4"/>
              </a:solidFill>
            </a:ln>
          </c:spPr>
          <c:marker>
            <c:symbol val="none"/>
          </c:marker>
          <c:cat>
            <c:strRef>
              <c:f>'enerji fiyat hareketleri'!$O$100:$AG$100</c:f>
              <c:strCache>
                <c:ptCount val="17"/>
                <c:pt idx="0">
                  <c:v>T=-1</c:v>
                </c:pt>
                <c:pt idx="1">
                  <c:v>T=0</c:v>
                </c:pt>
                <c:pt idx="2">
                  <c:v>T=1</c:v>
                </c:pt>
                <c:pt idx="3">
                  <c:v>T=2</c:v>
                </c:pt>
                <c:pt idx="4">
                  <c:v>T=3</c:v>
                </c:pt>
                <c:pt idx="5">
                  <c:v>T=4</c:v>
                </c:pt>
                <c:pt idx="6">
                  <c:v>T=5</c:v>
                </c:pt>
                <c:pt idx="7">
                  <c:v>T=6</c:v>
                </c:pt>
                <c:pt idx="8">
                  <c:v>T=7</c:v>
                </c:pt>
                <c:pt idx="9">
                  <c:v>T=8</c:v>
                </c:pt>
                <c:pt idx="10">
                  <c:v>T=9</c:v>
                </c:pt>
                <c:pt idx="11">
                  <c:v>T=10</c:v>
                </c:pt>
                <c:pt idx="12">
                  <c:v>T=11</c:v>
                </c:pt>
                <c:pt idx="13">
                  <c:v>T=12</c:v>
                </c:pt>
                <c:pt idx="14">
                  <c:v>T=13</c:v>
                </c:pt>
                <c:pt idx="15">
                  <c:v>T=14</c:v>
                </c:pt>
                <c:pt idx="16">
                  <c:v>T=15</c:v>
                </c:pt>
              </c:strCache>
            </c:strRef>
          </c:cat>
          <c:val>
            <c:numRef>
              <c:f>'enerji fiyat hareketleri'!$O$101:$AG$101</c:f>
              <c:numCache>
                <c:formatCode>General</c:formatCode>
                <c:ptCount val="17"/>
                <c:pt idx="0">
                  <c:v>100</c:v>
                </c:pt>
                <c:pt idx="1">
                  <c:v>100</c:v>
                </c:pt>
                <c:pt idx="2" formatCode="0.00">
                  <c:v>104.071802831422</c:v>
                </c:pt>
                <c:pt idx="3" formatCode="0.00">
                  <c:v>104.478983114564</c:v>
                </c:pt>
                <c:pt idx="4" formatCode="0.00">
                  <c:v>101.83231127414</c:v>
                </c:pt>
                <c:pt idx="5" formatCode="0.00">
                  <c:v>102.64667184042401</c:v>
                </c:pt>
                <c:pt idx="6" formatCode="0.00">
                  <c:v>103.359237335923</c:v>
                </c:pt>
                <c:pt idx="7" formatCode="0.00">
                  <c:v>103.053852123566</c:v>
                </c:pt>
                <c:pt idx="8" formatCode="0.00">
                  <c:v>102.74846691121</c:v>
                </c:pt>
                <c:pt idx="9" formatCode="0.00">
                  <c:v>103.461032406708</c:v>
                </c:pt>
                <c:pt idx="10" formatCode="0.00">
                  <c:v>102.64667184042401</c:v>
                </c:pt>
                <c:pt idx="11" formatCode="0.00">
                  <c:v>102.64667184042401</c:v>
                </c:pt>
                <c:pt idx="12" formatCode="0.00">
                  <c:v>104.478983114564</c:v>
                </c:pt>
                <c:pt idx="13" formatCode="0.00">
                  <c:v>104.071802831422</c:v>
                </c:pt>
                <c:pt idx="14" formatCode="0.00">
                  <c:v>104.071802831422</c:v>
                </c:pt>
                <c:pt idx="15" formatCode="0.00">
                  <c:v>104.478983114564</c:v>
                </c:pt>
                <c:pt idx="16" formatCode="0.00">
                  <c:v>101.83231127414</c:v>
                </c:pt>
              </c:numCache>
            </c:numRef>
          </c:val>
          <c:smooth val="0"/>
          <c:extLst>
            <c:ext xmlns:c16="http://schemas.microsoft.com/office/drawing/2014/chart" uri="{C3380CC4-5D6E-409C-BE32-E72D297353CC}">
              <c16:uniqueId val="{00000000-B860-4DC4-953C-15962B6996CA}"/>
            </c:ext>
          </c:extLst>
        </c:ser>
        <c:ser>
          <c:idx val="1"/>
          <c:order val="1"/>
          <c:tx>
            <c:strRef>
              <c:f>'enerji fiyat hareketleri'!$C$102</c:f>
              <c:strCache>
                <c:ptCount val="1"/>
                <c:pt idx="0">
                  <c:v>%10 Kur artışı</c:v>
                </c:pt>
              </c:strCache>
            </c:strRef>
          </c:tx>
          <c:spPr>
            <a:ln w="28800">
              <a:solidFill>
                <a:srgbClr val="C00000"/>
              </a:solidFill>
            </a:ln>
          </c:spPr>
          <c:marker>
            <c:symbol val="none"/>
          </c:marker>
          <c:cat>
            <c:strRef>
              <c:f>'enerji fiyat hareketleri'!$O$100:$AG$100</c:f>
              <c:strCache>
                <c:ptCount val="17"/>
                <c:pt idx="0">
                  <c:v>T=-1</c:v>
                </c:pt>
                <c:pt idx="1">
                  <c:v>T=0</c:v>
                </c:pt>
                <c:pt idx="2">
                  <c:v>T=1</c:v>
                </c:pt>
                <c:pt idx="3">
                  <c:v>T=2</c:v>
                </c:pt>
                <c:pt idx="4">
                  <c:v>T=3</c:v>
                </c:pt>
                <c:pt idx="5">
                  <c:v>T=4</c:v>
                </c:pt>
                <c:pt idx="6">
                  <c:v>T=5</c:v>
                </c:pt>
                <c:pt idx="7">
                  <c:v>T=6</c:v>
                </c:pt>
                <c:pt idx="8">
                  <c:v>T=7</c:v>
                </c:pt>
                <c:pt idx="9">
                  <c:v>T=8</c:v>
                </c:pt>
                <c:pt idx="10">
                  <c:v>T=9</c:v>
                </c:pt>
                <c:pt idx="11">
                  <c:v>T=10</c:v>
                </c:pt>
                <c:pt idx="12">
                  <c:v>T=11</c:v>
                </c:pt>
                <c:pt idx="13">
                  <c:v>T=12</c:v>
                </c:pt>
                <c:pt idx="14">
                  <c:v>T=13</c:v>
                </c:pt>
                <c:pt idx="15">
                  <c:v>T=14</c:v>
                </c:pt>
                <c:pt idx="16">
                  <c:v>T=15</c:v>
                </c:pt>
              </c:strCache>
            </c:strRef>
          </c:cat>
          <c:val>
            <c:numRef>
              <c:f>'enerji fiyat hareketleri'!$O$102:$AG$102</c:f>
              <c:numCache>
                <c:formatCode>#,##0.00</c:formatCode>
                <c:ptCount val="17"/>
                <c:pt idx="0">
                  <c:v>100</c:v>
                </c:pt>
                <c:pt idx="1">
                  <c:v>100</c:v>
                </c:pt>
                <c:pt idx="2">
                  <c:v>105.446036287026</c:v>
                </c:pt>
                <c:pt idx="3">
                  <c:v>105.893934598483</c:v>
                </c:pt>
                <c:pt idx="4">
                  <c:v>102.982595574016</c:v>
                </c:pt>
                <c:pt idx="5">
                  <c:v>103.878392196929</c:v>
                </c:pt>
                <c:pt idx="6">
                  <c:v>104.66221424197801</c:v>
                </c:pt>
                <c:pt idx="7">
                  <c:v>104.326290508385</c:v>
                </c:pt>
                <c:pt idx="8">
                  <c:v>103.990366774793</c:v>
                </c:pt>
                <c:pt idx="9">
                  <c:v>104.774188819842</c:v>
                </c:pt>
                <c:pt idx="10">
                  <c:v>103.878392196929</c:v>
                </c:pt>
                <c:pt idx="11">
                  <c:v>103.878392196929</c:v>
                </c:pt>
                <c:pt idx="12">
                  <c:v>105.893934598483</c:v>
                </c:pt>
                <c:pt idx="13">
                  <c:v>105.446036287026</c:v>
                </c:pt>
                <c:pt idx="14">
                  <c:v>105.446036287026</c:v>
                </c:pt>
                <c:pt idx="15">
                  <c:v>105.893934598483</c:v>
                </c:pt>
                <c:pt idx="16">
                  <c:v>102.982595574016</c:v>
                </c:pt>
              </c:numCache>
            </c:numRef>
          </c:val>
          <c:smooth val="0"/>
          <c:extLst>
            <c:ext xmlns:c16="http://schemas.microsoft.com/office/drawing/2014/chart" uri="{C3380CC4-5D6E-409C-BE32-E72D297353CC}">
              <c16:uniqueId val="{00000001-B860-4DC4-953C-15962B6996CA}"/>
            </c:ext>
          </c:extLst>
        </c:ser>
        <c:ser>
          <c:idx val="2"/>
          <c:order val="2"/>
          <c:tx>
            <c:strRef>
              <c:f>'enerji fiyat hareketleri'!$C$103</c:f>
              <c:strCache>
                <c:ptCount val="1"/>
                <c:pt idx="0">
                  <c:v>%10 Petrol ve %10 Kur artışı</c:v>
                </c:pt>
              </c:strCache>
            </c:strRef>
          </c:tx>
          <c:spPr>
            <a:ln w="28800">
              <a:solidFill>
                <a:srgbClr val="FFC000"/>
              </a:solidFill>
            </a:ln>
          </c:spPr>
          <c:marker>
            <c:symbol val="none"/>
          </c:marker>
          <c:cat>
            <c:strRef>
              <c:f>'enerji fiyat hareketleri'!$O$100:$AG$100</c:f>
              <c:strCache>
                <c:ptCount val="17"/>
                <c:pt idx="0">
                  <c:v>T=-1</c:v>
                </c:pt>
                <c:pt idx="1">
                  <c:v>T=0</c:v>
                </c:pt>
                <c:pt idx="2">
                  <c:v>T=1</c:v>
                </c:pt>
                <c:pt idx="3">
                  <c:v>T=2</c:v>
                </c:pt>
                <c:pt idx="4">
                  <c:v>T=3</c:v>
                </c:pt>
                <c:pt idx="5">
                  <c:v>T=4</c:v>
                </c:pt>
                <c:pt idx="6">
                  <c:v>T=5</c:v>
                </c:pt>
                <c:pt idx="7">
                  <c:v>T=6</c:v>
                </c:pt>
                <c:pt idx="8">
                  <c:v>T=7</c:v>
                </c:pt>
                <c:pt idx="9">
                  <c:v>T=8</c:v>
                </c:pt>
                <c:pt idx="10">
                  <c:v>T=9</c:v>
                </c:pt>
                <c:pt idx="11">
                  <c:v>T=10</c:v>
                </c:pt>
                <c:pt idx="12">
                  <c:v>T=11</c:v>
                </c:pt>
                <c:pt idx="13">
                  <c:v>T=12</c:v>
                </c:pt>
                <c:pt idx="14">
                  <c:v>T=13</c:v>
                </c:pt>
                <c:pt idx="15">
                  <c:v>T=14</c:v>
                </c:pt>
                <c:pt idx="16">
                  <c:v>T=15</c:v>
                </c:pt>
              </c:strCache>
            </c:strRef>
          </c:cat>
          <c:val>
            <c:numRef>
              <c:f>'enerji fiyat hareketleri'!$O$103:$AG$103</c:f>
              <c:numCache>
                <c:formatCode>#,##0.00</c:formatCode>
                <c:ptCount val="17"/>
                <c:pt idx="0">
                  <c:v>100</c:v>
                </c:pt>
                <c:pt idx="1">
                  <c:v>100</c:v>
                </c:pt>
                <c:pt idx="2">
                  <c:v>109.92501940159001</c:v>
                </c:pt>
                <c:pt idx="3">
                  <c:v>110.372917713047</c:v>
                </c:pt>
                <c:pt idx="4">
                  <c:v>107.46157868858</c:v>
                </c:pt>
                <c:pt idx="5">
                  <c:v>108.357375311493</c:v>
                </c:pt>
                <c:pt idx="6">
                  <c:v>109.14119735654199</c:v>
                </c:pt>
                <c:pt idx="7">
                  <c:v>108.805273622949</c:v>
                </c:pt>
                <c:pt idx="8">
                  <c:v>108.46934988935701</c:v>
                </c:pt>
                <c:pt idx="9">
                  <c:v>109.253171934406</c:v>
                </c:pt>
                <c:pt idx="10">
                  <c:v>108.357375311493</c:v>
                </c:pt>
                <c:pt idx="11">
                  <c:v>108.357375311493</c:v>
                </c:pt>
                <c:pt idx="12">
                  <c:v>110.372917713047</c:v>
                </c:pt>
                <c:pt idx="13">
                  <c:v>109.92501940159001</c:v>
                </c:pt>
                <c:pt idx="14">
                  <c:v>109.92501940159001</c:v>
                </c:pt>
                <c:pt idx="15">
                  <c:v>110.372917713047</c:v>
                </c:pt>
                <c:pt idx="16">
                  <c:v>107.46157868858</c:v>
                </c:pt>
              </c:numCache>
            </c:numRef>
          </c:val>
          <c:smooth val="0"/>
          <c:extLst>
            <c:ext xmlns:c16="http://schemas.microsoft.com/office/drawing/2014/chart" uri="{C3380CC4-5D6E-409C-BE32-E72D297353CC}">
              <c16:uniqueId val="{00000002-B860-4DC4-953C-15962B6996CA}"/>
            </c:ext>
          </c:extLst>
        </c:ser>
        <c:ser>
          <c:idx val="3"/>
          <c:order val="3"/>
          <c:tx>
            <c:strRef>
              <c:f>'enerji fiyat hareketleri'!$C$104</c:f>
              <c:strCache>
                <c:ptCount val="1"/>
                <c:pt idx="0">
                  <c:v>Petrol fiyatlarında %10 düşüş</c:v>
                </c:pt>
              </c:strCache>
            </c:strRef>
          </c:tx>
          <c:spPr>
            <a:ln w="28800">
              <a:solidFill>
                <a:srgbClr val="A8D08D"/>
              </a:solidFill>
            </a:ln>
          </c:spPr>
          <c:marker>
            <c:symbol val="none"/>
          </c:marker>
          <c:cat>
            <c:strRef>
              <c:f>'enerji fiyat hareketleri'!$O$100:$AG$100</c:f>
              <c:strCache>
                <c:ptCount val="17"/>
                <c:pt idx="0">
                  <c:v>T=-1</c:v>
                </c:pt>
                <c:pt idx="1">
                  <c:v>T=0</c:v>
                </c:pt>
                <c:pt idx="2">
                  <c:v>T=1</c:v>
                </c:pt>
                <c:pt idx="3">
                  <c:v>T=2</c:v>
                </c:pt>
                <c:pt idx="4">
                  <c:v>T=3</c:v>
                </c:pt>
                <c:pt idx="5">
                  <c:v>T=4</c:v>
                </c:pt>
                <c:pt idx="6">
                  <c:v>T=5</c:v>
                </c:pt>
                <c:pt idx="7">
                  <c:v>T=6</c:v>
                </c:pt>
                <c:pt idx="8">
                  <c:v>T=7</c:v>
                </c:pt>
                <c:pt idx="9">
                  <c:v>T=8</c:v>
                </c:pt>
                <c:pt idx="10">
                  <c:v>T=9</c:v>
                </c:pt>
                <c:pt idx="11">
                  <c:v>T=10</c:v>
                </c:pt>
                <c:pt idx="12">
                  <c:v>T=11</c:v>
                </c:pt>
                <c:pt idx="13">
                  <c:v>T=12</c:v>
                </c:pt>
                <c:pt idx="14">
                  <c:v>T=13</c:v>
                </c:pt>
                <c:pt idx="15">
                  <c:v>T=14</c:v>
                </c:pt>
                <c:pt idx="16">
                  <c:v>T=15</c:v>
                </c:pt>
              </c:strCache>
            </c:strRef>
          </c:cat>
          <c:val>
            <c:numRef>
              <c:f>'enerji fiyat hareketleri'!$O$104:$AG$104</c:f>
              <c:numCache>
                <c:formatCode>#,##0.00</c:formatCode>
                <c:ptCount val="17"/>
                <c:pt idx="0">
                  <c:v>100</c:v>
                </c:pt>
                <c:pt idx="1">
                  <c:v>100</c:v>
                </c:pt>
                <c:pt idx="2">
                  <c:v>95.928197168578393</c:v>
                </c:pt>
                <c:pt idx="3">
                  <c:v>96.335377451720504</c:v>
                </c:pt>
                <c:pt idx="4">
                  <c:v>93.688705611296399</c:v>
                </c:pt>
                <c:pt idx="5">
                  <c:v>94.503066177580806</c:v>
                </c:pt>
                <c:pt idx="6">
                  <c:v>95.215631673079599</c:v>
                </c:pt>
                <c:pt idx="7">
                  <c:v>94.910246460723002</c:v>
                </c:pt>
                <c:pt idx="8">
                  <c:v>94.604861248366404</c:v>
                </c:pt>
                <c:pt idx="9">
                  <c:v>95.317426743865099</c:v>
                </c:pt>
                <c:pt idx="10">
                  <c:v>94.503066177580806</c:v>
                </c:pt>
                <c:pt idx="11">
                  <c:v>94.503066177580806</c:v>
                </c:pt>
                <c:pt idx="12">
                  <c:v>96.335377451720504</c:v>
                </c:pt>
                <c:pt idx="13">
                  <c:v>95.928197168578393</c:v>
                </c:pt>
                <c:pt idx="14">
                  <c:v>95.928197168578393</c:v>
                </c:pt>
                <c:pt idx="15">
                  <c:v>96.335377451720504</c:v>
                </c:pt>
                <c:pt idx="16">
                  <c:v>93.688705611296399</c:v>
                </c:pt>
              </c:numCache>
            </c:numRef>
          </c:val>
          <c:smooth val="0"/>
          <c:extLst>
            <c:ext xmlns:c16="http://schemas.microsoft.com/office/drawing/2014/chart" uri="{C3380CC4-5D6E-409C-BE32-E72D297353CC}">
              <c16:uniqueId val="{00000003-B860-4DC4-953C-15962B6996CA}"/>
            </c:ext>
          </c:extLst>
        </c:ser>
        <c:ser>
          <c:idx val="4"/>
          <c:order val="4"/>
          <c:tx>
            <c:strRef>
              <c:f>'enerji fiyat hareketleri'!$C$105</c:f>
              <c:strCache>
                <c:ptCount val="1"/>
                <c:pt idx="0">
                  <c:v>Kurda %5 düşüş</c:v>
                </c:pt>
              </c:strCache>
            </c:strRef>
          </c:tx>
          <c:spPr>
            <a:ln w="28800">
              <a:solidFill>
                <a:srgbClr val="FF0000"/>
              </a:solidFill>
            </a:ln>
          </c:spPr>
          <c:marker>
            <c:symbol val="none"/>
          </c:marker>
          <c:cat>
            <c:strRef>
              <c:f>'enerji fiyat hareketleri'!$O$100:$AG$100</c:f>
              <c:strCache>
                <c:ptCount val="17"/>
                <c:pt idx="0">
                  <c:v>T=-1</c:v>
                </c:pt>
                <c:pt idx="1">
                  <c:v>T=0</c:v>
                </c:pt>
                <c:pt idx="2">
                  <c:v>T=1</c:v>
                </c:pt>
                <c:pt idx="3">
                  <c:v>T=2</c:v>
                </c:pt>
                <c:pt idx="4">
                  <c:v>T=3</c:v>
                </c:pt>
                <c:pt idx="5">
                  <c:v>T=4</c:v>
                </c:pt>
                <c:pt idx="6">
                  <c:v>T=5</c:v>
                </c:pt>
                <c:pt idx="7">
                  <c:v>T=6</c:v>
                </c:pt>
                <c:pt idx="8">
                  <c:v>T=7</c:v>
                </c:pt>
                <c:pt idx="9">
                  <c:v>T=8</c:v>
                </c:pt>
                <c:pt idx="10">
                  <c:v>T=9</c:v>
                </c:pt>
                <c:pt idx="11">
                  <c:v>T=10</c:v>
                </c:pt>
                <c:pt idx="12">
                  <c:v>T=11</c:v>
                </c:pt>
                <c:pt idx="13">
                  <c:v>T=12</c:v>
                </c:pt>
                <c:pt idx="14">
                  <c:v>T=13</c:v>
                </c:pt>
                <c:pt idx="15">
                  <c:v>T=14</c:v>
                </c:pt>
                <c:pt idx="16">
                  <c:v>T=15</c:v>
                </c:pt>
              </c:strCache>
            </c:strRef>
          </c:cat>
          <c:val>
            <c:numRef>
              <c:f>'enerji fiyat hareketleri'!$O$105:$AG$105</c:f>
              <c:numCache>
                <c:formatCode>#,##0.00</c:formatCode>
                <c:ptCount val="17"/>
                <c:pt idx="0">
                  <c:v>100</c:v>
                </c:pt>
                <c:pt idx="1">
                  <c:v>100</c:v>
                </c:pt>
                <c:pt idx="2">
                  <c:v>97.276981856486799</c:v>
                </c:pt>
                <c:pt idx="3">
                  <c:v>97.663803125471802</c:v>
                </c:pt>
                <c:pt idx="4">
                  <c:v>95.149464877068993</c:v>
                </c:pt>
                <c:pt idx="5">
                  <c:v>95.923107415039098</c:v>
                </c:pt>
                <c:pt idx="6">
                  <c:v>96.600044635762899</c:v>
                </c:pt>
                <c:pt idx="7">
                  <c:v>96.309928684024101</c:v>
                </c:pt>
                <c:pt idx="8">
                  <c:v>96.019812732285402</c:v>
                </c:pt>
                <c:pt idx="9">
                  <c:v>96.696749953009203</c:v>
                </c:pt>
                <c:pt idx="10">
                  <c:v>95.923107415039098</c:v>
                </c:pt>
                <c:pt idx="11">
                  <c:v>95.923107415039098</c:v>
                </c:pt>
                <c:pt idx="12">
                  <c:v>97.663803125471802</c:v>
                </c:pt>
                <c:pt idx="13">
                  <c:v>97.276981856486799</c:v>
                </c:pt>
                <c:pt idx="14">
                  <c:v>97.276981856486799</c:v>
                </c:pt>
                <c:pt idx="15">
                  <c:v>97.663803125471802</c:v>
                </c:pt>
                <c:pt idx="16">
                  <c:v>95.149464877068993</c:v>
                </c:pt>
              </c:numCache>
            </c:numRef>
          </c:val>
          <c:smooth val="0"/>
          <c:extLst>
            <c:ext xmlns:c16="http://schemas.microsoft.com/office/drawing/2014/chart" uri="{C3380CC4-5D6E-409C-BE32-E72D297353CC}">
              <c16:uniqueId val="{00000004-B860-4DC4-953C-15962B6996CA}"/>
            </c:ext>
          </c:extLst>
        </c:ser>
        <c:dLbls>
          <c:showLegendKey val="0"/>
          <c:showVal val="0"/>
          <c:showCatName val="0"/>
          <c:showSerName val="0"/>
          <c:showPercent val="0"/>
          <c:showBubbleSize val="0"/>
        </c:dLbls>
        <c:smooth val="0"/>
        <c:axId val="1196583824"/>
        <c:axId val="1196580080"/>
      </c:lineChart>
      <c:valAx>
        <c:axId val="1196580080"/>
        <c:scaling>
          <c:orientation val="minMax"/>
        </c:scaling>
        <c:delete val="0"/>
        <c:axPos val="l"/>
        <c:majorGridlines>
          <c:spPr>
            <a:ln>
              <a:solidFill>
                <a:srgbClr val="B3B3B3"/>
              </a:solidFill>
            </a:ln>
          </c:spPr>
        </c:majorGridlines>
        <c:title>
          <c:tx>
            <c:rich>
              <a:bodyPr/>
              <a:lstStyle/>
              <a:p>
                <a:pPr>
                  <a:defRPr sz="900" b="0"/>
                </a:pPr>
                <a:r>
                  <a:rPr lang="tr-TR"/>
                  <a:t>(t=0'da 100 olan fiyat)</a:t>
                </a:r>
              </a:p>
            </c:rich>
          </c:tx>
          <c:layout/>
          <c:overlay val="0"/>
        </c:title>
        <c:numFmt formatCode="General" sourceLinked="1"/>
        <c:majorTickMark val="none"/>
        <c:minorTickMark val="none"/>
        <c:tickLblPos val="nextTo"/>
        <c:spPr>
          <a:ln>
            <a:solidFill>
              <a:srgbClr val="B3B3B3"/>
            </a:solidFill>
          </a:ln>
        </c:spPr>
        <c:txPr>
          <a:bodyPr/>
          <a:lstStyle/>
          <a:p>
            <a:pPr>
              <a:defRPr sz="1000" b="0"/>
            </a:pPr>
            <a:endParaRPr lang="tr-TR"/>
          </a:p>
        </c:txPr>
        <c:crossAx val="1196583824"/>
        <c:crossesAt val="0"/>
        <c:crossBetween val="between"/>
      </c:valAx>
      <c:catAx>
        <c:axId val="1196583824"/>
        <c:scaling>
          <c:orientation val="minMax"/>
        </c:scaling>
        <c:delete val="0"/>
        <c:axPos val="b"/>
        <c:title>
          <c:tx>
            <c:rich>
              <a:bodyPr/>
              <a:lstStyle/>
              <a:p>
                <a:pPr>
                  <a:defRPr sz="900" b="0"/>
                </a:pPr>
                <a:r>
                  <a:rPr lang="tr-TR"/>
                  <a:t>Zaman (t=1'de artış/azalış etki ediyor)</a:t>
                </a:r>
              </a:p>
            </c:rich>
          </c:tx>
          <c:layout/>
          <c:overlay val="0"/>
        </c:title>
        <c:numFmt formatCode="General" sourceLinked="1"/>
        <c:majorTickMark val="none"/>
        <c:minorTickMark val="none"/>
        <c:tickLblPos val="nextTo"/>
        <c:spPr>
          <a:ln>
            <a:solidFill>
              <a:srgbClr val="B3B3B3"/>
            </a:solidFill>
          </a:ln>
        </c:spPr>
        <c:txPr>
          <a:bodyPr/>
          <a:lstStyle/>
          <a:p>
            <a:pPr>
              <a:defRPr sz="1000" b="0"/>
            </a:pPr>
            <a:endParaRPr lang="tr-TR"/>
          </a:p>
        </c:txPr>
        <c:crossAx val="1196580080"/>
        <c:crossesAt val="0"/>
        <c:auto val="1"/>
        <c:lblAlgn val="ctr"/>
        <c:lblOffset val="100"/>
        <c:noMultiLvlLbl val="0"/>
      </c:catAx>
      <c:spPr>
        <a:noFill/>
        <a:ln>
          <a:solidFill>
            <a:srgbClr val="B3B3B3"/>
          </a:solidFill>
          <a:prstDash val="solid"/>
        </a:ln>
      </c:spPr>
    </c:plotArea>
    <c:legend>
      <c:legendPos val="r"/>
      <c:layout/>
      <c:overlay val="0"/>
      <c:spPr>
        <a:noFill/>
        <a:ln>
          <a:noFill/>
        </a:ln>
      </c:spPr>
      <c:txPr>
        <a:bodyPr/>
        <a:lstStyle/>
        <a:p>
          <a:pPr>
            <a:defRPr sz="1000" b="0"/>
          </a:pPr>
          <a:endParaRPr lang="tr-TR"/>
        </a:p>
      </c:txPr>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a:pPr>
            <a:r>
              <a:rPr lang="tr-TR"/>
              <a:t>Benzin Fiyat Senaryoları</a:t>
            </a:r>
          </a:p>
        </c:rich>
      </c:tx>
      <c:layout/>
      <c:overlay val="0"/>
    </c:title>
    <c:autoTitleDeleted val="0"/>
    <c:plotArea>
      <c:layout>
        <c:manualLayout>
          <c:xMode val="edge"/>
          <c:yMode val="edge"/>
          <c:x val="6.2126570769106639E-2"/>
          <c:y val="0.10481894908793901"/>
          <c:w val="0.93011397129255813"/>
          <c:h val="0.72756148470823112"/>
        </c:manualLayout>
      </c:layout>
      <c:lineChart>
        <c:grouping val="standard"/>
        <c:varyColors val="0"/>
        <c:ser>
          <c:idx val="0"/>
          <c:order val="0"/>
          <c:tx>
            <c:strRef>
              <c:f>'enerji fiyat hareketleri'!$C$107</c:f>
              <c:strCache>
                <c:ptCount val="1"/>
                <c:pt idx="0">
                  <c:v>%10 Petrol fiyat artışı</c:v>
                </c:pt>
              </c:strCache>
            </c:strRef>
          </c:tx>
          <c:spPr>
            <a:ln w="28800">
              <a:solidFill>
                <a:srgbClr val="4472C4"/>
              </a:solidFill>
            </a:ln>
          </c:spPr>
          <c:marker>
            <c:symbol val="none"/>
          </c:marker>
          <c:cat>
            <c:strRef>
              <c:f>'enerji fiyat hareketleri'!$O$106:$AG$106</c:f>
              <c:strCache>
                <c:ptCount val="17"/>
                <c:pt idx="0">
                  <c:v>T=-1</c:v>
                </c:pt>
                <c:pt idx="1">
                  <c:v>T=0</c:v>
                </c:pt>
                <c:pt idx="2">
                  <c:v>T=1</c:v>
                </c:pt>
                <c:pt idx="3">
                  <c:v>T=2</c:v>
                </c:pt>
                <c:pt idx="4">
                  <c:v>T=3</c:v>
                </c:pt>
                <c:pt idx="5">
                  <c:v>T=4</c:v>
                </c:pt>
                <c:pt idx="6">
                  <c:v>T=5</c:v>
                </c:pt>
                <c:pt idx="7">
                  <c:v>T=6</c:v>
                </c:pt>
                <c:pt idx="8">
                  <c:v>T=7</c:v>
                </c:pt>
                <c:pt idx="9">
                  <c:v>T=8</c:v>
                </c:pt>
                <c:pt idx="10">
                  <c:v>T=9</c:v>
                </c:pt>
                <c:pt idx="11">
                  <c:v>T=10</c:v>
                </c:pt>
                <c:pt idx="12">
                  <c:v>T=11</c:v>
                </c:pt>
                <c:pt idx="13">
                  <c:v>T=12</c:v>
                </c:pt>
                <c:pt idx="14">
                  <c:v>T=13</c:v>
                </c:pt>
                <c:pt idx="15">
                  <c:v>T=14</c:v>
                </c:pt>
                <c:pt idx="16">
                  <c:v>T=15</c:v>
                </c:pt>
              </c:strCache>
            </c:strRef>
          </c:cat>
          <c:val>
            <c:numRef>
              <c:f>'enerji fiyat hareketleri'!$O$107:$AG$107</c:f>
              <c:numCache>
                <c:formatCode>0.00</c:formatCode>
                <c:ptCount val="17"/>
                <c:pt idx="0">
                  <c:v>100</c:v>
                </c:pt>
                <c:pt idx="1">
                  <c:v>100</c:v>
                </c:pt>
                <c:pt idx="2">
                  <c:v>102.30015692665199</c:v>
                </c:pt>
                <c:pt idx="3">
                  <c:v>101.380094155991</c:v>
                </c:pt>
                <c:pt idx="4">
                  <c:v>100.46003138533</c:v>
                </c:pt>
                <c:pt idx="5">
                  <c:v>101.840125541322</c:v>
                </c:pt>
                <c:pt idx="6">
                  <c:v>101.380094155991</c:v>
                </c:pt>
                <c:pt idx="7">
                  <c:v>103.220219697313</c:v>
                </c:pt>
                <c:pt idx="8">
                  <c:v>105.52037662396501</c:v>
                </c:pt>
                <c:pt idx="9">
                  <c:v>105.06034523863499</c:v>
                </c:pt>
                <c:pt idx="10">
                  <c:v>105.244357792767</c:v>
                </c:pt>
                <c:pt idx="11">
                  <c:v>105.704389178097</c:v>
                </c:pt>
                <c:pt idx="12">
                  <c:v>105.704389178097</c:v>
                </c:pt>
                <c:pt idx="13">
                  <c:v>103.680251082643</c:v>
                </c:pt>
                <c:pt idx="14">
                  <c:v>102.30015692665199</c:v>
                </c:pt>
                <c:pt idx="15">
                  <c:v>101.380094155991</c:v>
                </c:pt>
                <c:pt idx="16">
                  <c:v>100.46003138533</c:v>
                </c:pt>
              </c:numCache>
            </c:numRef>
          </c:val>
          <c:smooth val="0"/>
          <c:extLst>
            <c:ext xmlns:c16="http://schemas.microsoft.com/office/drawing/2014/chart" uri="{C3380CC4-5D6E-409C-BE32-E72D297353CC}">
              <c16:uniqueId val="{00000000-9B9A-4D57-A526-5BB8C6EB2638}"/>
            </c:ext>
          </c:extLst>
        </c:ser>
        <c:ser>
          <c:idx val="1"/>
          <c:order val="1"/>
          <c:tx>
            <c:strRef>
              <c:f>'enerji fiyat hareketleri'!$C$108</c:f>
              <c:strCache>
                <c:ptCount val="1"/>
                <c:pt idx="0">
                  <c:v>%10 Kur artışı</c:v>
                </c:pt>
              </c:strCache>
            </c:strRef>
          </c:tx>
          <c:spPr>
            <a:ln w="28800">
              <a:solidFill>
                <a:srgbClr val="C00000"/>
              </a:solidFill>
            </a:ln>
          </c:spPr>
          <c:marker>
            <c:symbol val="none"/>
          </c:marker>
          <c:cat>
            <c:strRef>
              <c:f>'enerji fiyat hareketleri'!$O$106:$AG$106</c:f>
              <c:strCache>
                <c:ptCount val="17"/>
                <c:pt idx="0">
                  <c:v>T=-1</c:v>
                </c:pt>
                <c:pt idx="1">
                  <c:v>T=0</c:v>
                </c:pt>
                <c:pt idx="2">
                  <c:v>T=1</c:v>
                </c:pt>
                <c:pt idx="3">
                  <c:v>T=2</c:v>
                </c:pt>
                <c:pt idx="4">
                  <c:v>T=3</c:v>
                </c:pt>
                <c:pt idx="5">
                  <c:v>T=4</c:v>
                </c:pt>
                <c:pt idx="6">
                  <c:v>T=5</c:v>
                </c:pt>
                <c:pt idx="7">
                  <c:v>T=6</c:v>
                </c:pt>
                <c:pt idx="8">
                  <c:v>T=7</c:v>
                </c:pt>
                <c:pt idx="9">
                  <c:v>T=8</c:v>
                </c:pt>
                <c:pt idx="10">
                  <c:v>T=9</c:v>
                </c:pt>
                <c:pt idx="11">
                  <c:v>T=10</c:v>
                </c:pt>
                <c:pt idx="12">
                  <c:v>T=11</c:v>
                </c:pt>
                <c:pt idx="13">
                  <c:v>T=12</c:v>
                </c:pt>
                <c:pt idx="14">
                  <c:v>T=13</c:v>
                </c:pt>
                <c:pt idx="15">
                  <c:v>T=14</c:v>
                </c:pt>
                <c:pt idx="16">
                  <c:v>T=15</c:v>
                </c:pt>
              </c:strCache>
            </c:strRef>
          </c:cat>
          <c:val>
            <c:numRef>
              <c:f>'enerji fiyat hareketleri'!$O$108:$AG$108</c:f>
              <c:numCache>
                <c:formatCode>#,##0.00</c:formatCode>
                <c:ptCount val="17"/>
                <c:pt idx="0">
                  <c:v>100</c:v>
                </c:pt>
                <c:pt idx="1">
                  <c:v>100</c:v>
                </c:pt>
                <c:pt idx="2">
                  <c:v>103.312225974379</c:v>
                </c:pt>
                <c:pt idx="3">
                  <c:v>102.30015692665199</c:v>
                </c:pt>
                <c:pt idx="4">
                  <c:v>101.288087878925</c:v>
                </c:pt>
                <c:pt idx="5">
                  <c:v>102.806191450516</c:v>
                </c:pt>
                <c:pt idx="6">
                  <c:v>102.30015692665199</c:v>
                </c:pt>
                <c:pt idx="7">
                  <c:v>104.324295022106</c:v>
                </c:pt>
                <c:pt idx="8">
                  <c:v>106.854467641423</c:v>
                </c:pt>
                <c:pt idx="9">
                  <c:v>106.34843311756001</c:v>
                </c:pt>
                <c:pt idx="10">
                  <c:v>106.550846927105</c:v>
                </c:pt>
                <c:pt idx="11">
                  <c:v>107.056881450969</c:v>
                </c:pt>
                <c:pt idx="12">
                  <c:v>107.056881450969</c:v>
                </c:pt>
                <c:pt idx="13">
                  <c:v>104.83032954597</c:v>
                </c:pt>
                <c:pt idx="14">
                  <c:v>103.312225974379</c:v>
                </c:pt>
                <c:pt idx="15">
                  <c:v>102.30015692665199</c:v>
                </c:pt>
                <c:pt idx="16">
                  <c:v>101.288087878925</c:v>
                </c:pt>
              </c:numCache>
            </c:numRef>
          </c:val>
          <c:smooth val="0"/>
          <c:extLst>
            <c:ext xmlns:c16="http://schemas.microsoft.com/office/drawing/2014/chart" uri="{C3380CC4-5D6E-409C-BE32-E72D297353CC}">
              <c16:uniqueId val="{00000001-9B9A-4D57-A526-5BB8C6EB2638}"/>
            </c:ext>
          </c:extLst>
        </c:ser>
        <c:ser>
          <c:idx val="2"/>
          <c:order val="2"/>
          <c:tx>
            <c:strRef>
              <c:f>'enerji fiyat hareketleri'!$C$109</c:f>
              <c:strCache>
                <c:ptCount val="1"/>
                <c:pt idx="0">
                  <c:v>%10 Petrol ve %10 Kur artışı</c:v>
                </c:pt>
              </c:strCache>
            </c:strRef>
          </c:tx>
          <c:spPr>
            <a:ln w="28800">
              <a:solidFill>
                <a:srgbClr val="FFC000"/>
              </a:solidFill>
            </a:ln>
          </c:spPr>
          <c:marker>
            <c:symbol val="none"/>
          </c:marker>
          <c:cat>
            <c:strRef>
              <c:f>'enerji fiyat hareketleri'!$O$106:$AG$106</c:f>
              <c:strCache>
                <c:ptCount val="17"/>
                <c:pt idx="0">
                  <c:v>T=-1</c:v>
                </c:pt>
                <c:pt idx="1">
                  <c:v>T=0</c:v>
                </c:pt>
                <c:pt idx="2">
                  <c:v>T=1</c:v>
                </c:pt>
                <c:pt idx="3">
                  <c:v>T=2</c:v>
                </c:pt>
                <c:pt idx="4">
                  <c:v>T=3</c:v>
                </c:pt>
                <c:pt idx="5">
                  <c:v>T=4</c:v>
                </c:pt>
                <c:pt idx="6">
                  <c:v>T=5</c:v>
                </c:pt>
                <c:pt idx="7">
                  <c:v>T=6</c:v>
                </c:pt>
                <c:pt idx="8">
                  <c:v>T=7</c:v>
                </c:pt>
                <c:pt idx="9">
                  <c:v>T=8</c:v>
                </c:pt>
                <c:pt idx="10">
                  <c:v>T=9</c:v>
                </c:pt>
                <c:pt idx="11">
                  <c:v>T=10</c:v>
                </c:pt>
                <c:pt idx="12">
                  <c:v>T=11</c:v>
                </c:pt>
                <c:pt idx="13">
                  <c:v>T=12</c:v>
                </c:pt>
                <c:pt idx="14">
                  <c:v>T=13</c:v>
                </c:pt>
                <c:pt idx="15">
                  <c:v>T=14</c:v>
                </c:pt>
                <c:pt idx="16">
                  <c:v>T=15</c:v>
                </c:pt>
              </c:strCache>
            </c:strRef>
          </c:cat>
          <c:val>
            <c:numRef>
              <c:f>'enerji fiyat hareketleri'!$O$109:$AG$109</c:f>
              <c:numCache>
                <c:formatCode>#,##0.00</c:formatCode>
                <c:ptCount val="17"/>
                <c:pt idx="0">
                  <c:v>100</c:v>
                </c:pt>
                <c:pt idx="1">
                  <c:v>100</c:v>
                </c:pt>
                <c:pt idx="2">
                  <c:v>107.360502165287</c:v>
                </c:pt>
                <c:pt idx="3">
                  <c:v>106.34843311756001</c:v>
                </c:pt>
                <c:pt idx="4">
                  <c:v>105.336364069833</c:v>
                </c:pt>
                <c:pt idx="5">
                  <c:v>106.854467641423</c:v>
                </c:pt>
                <c:pt idx="6">
                  <c:v>106.34843311756001</c:v>
                </c:pt>
                <c:pt idx="7">
                  <c:v>108.372571213014</c:v>
                </c:pt>
                <c:pt idx="8">
                  <c:v>110.902743832331</c:v>
                </c:pt>
                <c:pt idx="9">
                  <c:v>110.396709308468</c:v>
                </c:pt>
                <c:pt idx="10">
                  <c:v>110.599123118013</c:v>
                </c:pt>
                <c:pt idx="11">
                  <c:v>111.105157641877</c:v>
                </c:pt>
                <c:pt idx="12">
                  <c:v>111.105157641877</c:v>
                </c:pt>
                <c:pt idx="13">
                  <c:v>108.87860573687701</c:v>
                </c:pt>
                <c:pt idx="14">
                  <c:v>107.360502165287</c:v>
                </c:pt>
                <c:pt idx="15">
                  <c:v>106.34843311756001</c:v>
                </c:pt>
                <c:pt idx="16">
                  <c:v>105.336364069833</c:v>
                </c:pt>
              </c:numCache>
            </c:numRef>
          </c:val>
          <c:smooth val="0"/>
          <c:extLst>
            <c:ext xmlns:c16="http://schemas.microsoft.com/office/drawing/2014/chart" uri="{C3380CC4-5D6E-409C-BE32-E72D297353CC}">
              <c16:uniqueId val="{00000002-9B9A-4D57-A526-5BB8C6EB2638}"/>
            </c:ext>
          </c:extLst>
        </c:ser>
        <c:ser>
          <c:idx val="3"/>
          <c:order val="3"/>
          <c:tx>
            <c:strRef>
              <c:f>'enerji fiyat hareketleri'!$C$110</c:f>
              <c:strCache>
                <c:ptCount val="1"/>
                <c:pt idx="0">
                  <c:v>Petrol fiyatlarında %10 düşüş</c:v>
                </c:pt>
              </c:strCache>
            </c:strRef>
          </c:tx>
          <c:spPr>
            <a:ln w="28800">
              <a:solidFill>
                <a:srgbClr val="A8D08D"/>
              </a:solidFill>
            </a:ln>
          </c:spPr>
          <c:marker>
            <c:symbol val="none"/>
          </c:marker>
          <c:cat>
            <c:strRef>
              <c:f>'enerji fiyat hareketleri'!$O$106:$AG$106</c:f>
              <c:strCache>
                <c:ptCount val="17"/>
                <c:pt idx="0">
                  <c:v>T=-1</c:v>
                </c:pt>
                <c:pt idx="1">
                  <c:v>T=0</c:v>
                </c:pt>
                <c:pt idx="2">
                  <c:v>T=1</c:v>
                </c:pt>
                <c:pt idx="3">
                  <c:v>T=2</c:v>
                </c:pt>
                <c:pt idx="4">
                  <c:v>T=3</c:v>
                </c:pt>
                <c:pt idx="5">
                  <c:v>T=4</c:v>
                </c:pt>
                <c:pt idx="6">
                  <c:v>T=5</c:v>
                </c:pt>
                <c:pt idx="7">
                  <c:v>T=6</c:v>
                </c:pt>
                <c:pt idx="8">
                  <c:v>T=7</c:v>
                </c:pt>
                <c:pt idx="9">
                  <c:v>T=8</c:v>
                </c:pt>
                <c:pt idx="10">
                  <c:v>T=9</c:v>
                </c:pt>
                <c:pt idx="11">
                  <c:v>T=10</c:v>
                </c:pt>
                <c:pt idx="12">
                  <c:v>T=11</c:v>
                </c:pt>
                <c:pt idx="13">
                  <c:v>T=12</c:v>
                </c:pt>
                <c:pt idx="14">
                  <c:v>T=13</c:v>
                </c:pt>
                <c:pt idx="15">
                  <c:v>T=14</c:v>
                </c:pt>
                <c:pt idx="16">
                  <c:v>T=15</c:v>
                </c:pt>
              </c:strCache>
            </c:strRef>
          </c:cat>
          <c:val>
            <c:numRef>
              <c:f>'enerji fiyat hareketleri'!$O$110:$AG$110</c:f>
              <c:numCache>
                <c:formatCode>#,##0.00</c:formatCode>
                <c:ptCount val="17"/>
                <c:pt idx="0">
                  <c:v>100</c:v>
                </c:pt>
                <c:pt idx="1">
                  <c:v>100</c:v>
                </c:pt>
                <c:pt idx="2">
                  <c:v>94.939654761365304</c:v>
                </c:pt>
                <c:pt idx="3">
                  <c:v>94.019591990704399</c:v>
                </c:pt>
                <c:pt idx="4">
                  <c:v>93.099529220043493</c:v>
                </c:pt>
                <c:pt idx="5">
                  <c:v>94.479623376034795</c:v>
                </c:pt>
                <c:pt idx="6">
                  <c:v>94.019591990704399</c:v>
                </c:pt>
                <c:pt idx="7">
                  <c:v>95.859717532026096</c:v>
                </c:pt>
                <c:pt idx="8">
                  <c:v>98.159874458678203</c:v>
                </c:pt>
                <c:pt idx="9">
                  <c:v>97.699843073347793</c:v>
                </c:pt>
                <c:pt idx="10">
                  <c:v>97.883855627480003</c:v>
                </c:pt>
                <c:pt idx="11">
                  <c:v>98.343887012810498</c:v>
                </c:pt>
                <c:pt idx="12">
                  <c:v>98.343887012810498</c:v>
                </c:pt>
                <c:pt idx="13">
                  <c:v>96.319748917356506</c:v>
                </c:pt>
                <c:pt idx="14">
                  <c:v>94.939654761365304</c:v>
                </c:pt>
                <c:pt idx="15">
                  <c:v>94.019591990704399</c:v>
                </c:pt>
                <c:pt idx="16">
                  <c:v>93.099529220043493</c:v>
                </c:pt>
              </c:numCache>
            </c:numRef>
          </c:val>
          <c:smooth val="0"/>
          <c:extLst>
            <c:ext xmlns:c16="http://schemas.microsoft.com/office/drawing/2014/chart" uri="{C3380CC4-5D6E-409C-BE32-E72D297353CC}">
              <c16:uniqueId val="{00000003-9B9A-4D57-A526-5BB8C6EB2638}"/>
            </c:ext>
          </c:extLst>
        </c:ser>
        <c:ser>
          <c:idx val="4"/>
          <c:order val="4"/>
          <c:tx>
            <c:strRef>
              <c:f>'enerji fiyat hareketleri'!$C$111</c:f>
              <c:strCache>
                <c:ptCount val="1"/>
                <c:pt idx="0">
                  <c:v>Kurda %5 düşüş</c:v>
                </c:pt>
              </c:strCache>
            </c:strRef>
          </c:tx>
          <c:spPr>
            <a:ln w="28800">
              <a:solidFill>
                <a:srgbClr val="FF0000"/>
              </a:solidFill>
            </a:ln>
          </c:spPr>
          <c:marker>
            <c:symbol val="none"/>
          </c:marker>
          <c:cat>
            <c:strRef>
              <c:f>'enerji fiyat hareketleri'!$O$106:$AG$106</c:f>
              <c:strCache>
                <c:ptCount val="17"/>
                <c:pt idx="0">
                  <c:v>T=-1</c:v>
                </c:pt>
                <c:pt idx="1">
                  <c:v>T=0</c:v>
                </c:pt>
                <c:pt idx="2">
                  <c:v>T=1</c:v>
                </c:pt>
                <c:pt idx="3">
                  <c:v>T=2</c:v>
                </c:pt>
                <c:pt idx="4">
                  <c:v>T=3</c:v>
                </c:pt>
                <c:pt idx="5">
                  <c:v>T=4</c:v>
                </c:pt>
                <c:pt idx="6">
                  <c:v>T=5</c:v>
                </c:pt>
                <c:pt idx="7">
                  <c:v>T=6</c:v>
                </c:pt>
                <c:pt idx="8">
                  <c:v>T=7</c:v>
                </c:pt>
                <c:pt idx="9">
                  <c:v>T=8</c:v>
                </c:pt>
                <c:pt idx="10">
                  <c:v>T=9</c:v>
                </c:pt>
                <c:pt idx="11">
                  <c:v>T=10</c:v>
                </c:pt>
                <c:pt idx="12">
                  <c:v>T=11</c:v>
                </c:pt>
                <c:pt idx="13">
                  <c:v>T=12</c:v>
                </c:pt>
                <c:pt idx="14">
                  <c:v>T=13</c:v>
                </c:pt>
                <c:pt idx="15">
                  <c:v>T=14</c:v>
                </c:pt>
                <c:pt idx="16">
                  <c:v>T=15</c:v>
                </c:pt>
              </c:strCache>
            </c:strRef>
          </c:cat>
          <c:val>
            <c:numRef>
              <c:f>'enerji fiyat hareketleri'!$O$111:$AG$111</c:f>
              <c:numCache>
                <c:formatCode>#,##0.00</c:formatCode>
                <c:ptCount val="17"/>
                <c:pt idx="0">
                  <c:v>100</c:v>
                </c:pt>
                <c:pt idx="1">
                  <c:v>100</c:v>
                </c:pt>
                <c:pt idx="2">
                  <c:v>96.273745778823496</c:v>
                </c:pt>
                <c:pt idx="3">
                  <c:v>95.3996861466957</c:v>
                </c:pt>
                <c:pt idx="4">
                  <c:v>94.525626514567904</c:v>
                </c:pt>
                <c:pt idx="5">
                  <c:v>95.836715962759598</c:v>
                </c:pt>
                <c:pt idx="6">
                  <c:v>95.3996861466957</c:v>
                </c:pt>
                <c:pt idx="7">
                  <c:v>97.147805410951307</c:v>
                </c:pt>
                <c:pt idx="8">
                  <c:v>99.332954491270897</c:v>
                </c:pt>
                <c:pt idx="9">
                  <c:v>98.895924675206999</c:v>
                </c:pt>
                <c:pt idx="10">
                  <c:v>99.070736601632504</c:v>
                </c:pt>
                <c:pt idx="11">
                  <c:v>99.507766417696502</c:v>
                </c:pt>
                <c:pt idx="12">
                  <c:v>99.507766417696502</c:v>
                </c:pt>
                <c:pt idx="13">
                  <c:v>97.584835227015205</c:v>
                </c:pt>
                <c:pt idx="14">
                  <c:v>96.273745778823496</c:v>
                </c:pt>
                <c:pt idx="15">
                  <c:v>95.3996861466957</c:v>
                </c:pt>
                <c:pt idx="16">
                  <c:v>94.525626514567904</c:v>
                </c:pt>
              </c:numCache>
            </c:numRef>
          </c:val>
          <c:smooth val="0"/>
          <c:extLst>
            <c:ext xmlns:c16="http://schemas.microsoft.com/office/drawing/2014/chart" uri="{C3380CC4-5D6E-409C-BE32-E72D297353CC}">
              <c16:uniqueId val="{00000004-9B9A-4D57-A526-5BB8C6EB2638}"/>
            </c:ext>
          </c:extLst>
        </c:ser>
        <c:dLbls>
          <c:showLegendKey val="0"/>
          <c:showVal val="0"/>
          <c:showCatName val="0"/>
          <c:showSerName val="0"/>
          <c:showPercent val="0"/>
          <c:showBubbleSize val="0"/>
        </c:dLbls>
        <c:smooth val="0"/>
        <c:axId val="1196585488"/>
        <c:axId val="1196585072"/>
      </c:lineChart>
      <c:valAx>
        <c:axId val="1196585072"/>
        <c:scaling>
          <c:orientation val="minMax"/>
        </c:scaling>
        <c:delete val="0"/>
        <c:axPos val="l"/>
        <c:majorGridlines>
          <c:spPr>
            <a:ln>
              <a:solidFill>
                <a:srgbClr val="B3B3B3"/>
              </a:solidFill>
            </a:ln>
          </c:spPr>
        </c:majorGridlines>
        <c:title>
          <c:tx>
            <c:rich>
              <a:bodyPr/>
              <a:lstStyle/>
              <a:p>
                <a:pPr>
                  <a:defRPr sz="900" b="0"/>
                </a:pPr>
                <a:r>
                  <a:rPr lang="tr-TR"/>
                  <a:t>(t=0'da 100 olan fiyat)</a:t>
                </a:r>
              </a:p>
            </c:rich>
          </c:tx>
          <c:layout/>
          <c:overlay val="0"/>
        </c:title>
        <c:numFmt formatCode="0.00" sourceLinked="1"/>
        <c:majorTickMark val="none"/>
        <c:minorTickMark val="none"/>
        <c:tickLblPos val="nextTo"/>
        <c:spPr>
          <a:ln>
            <a:solidFill>
              <a:srgbClr val="B3B3B3"/>
            </a:solidFill>
          </a:ln>
        </c:spPr>
        <c:txPr>
          <a:bodyPr/>
          <a:lstStyle/>
          <a:p>
            <a:pPr>
              <a:defRPr sz="1000" b="0"/>
            </a:pPr>
            <a:endParaRPr lang="tr-TR"/>
          </a:p>
        </c:txPr>
        <c:crossAx val="1196585488"/>
        <c:crossesAt val="0"/>
        <c:crossBetween val="between"/>
      </c:valAx>
      <c:catAx>
        <c:axId val="1196585488"/>
        <c:scaling>
          <c:orientation val="minMax"/>
        </c:scaling>
        <c:delete val="0"/>
        <c:axPos val="b"/>
        <c:title>
          <c:tx>
            <c:rich>
              <a:bodyPr/>
              <a:lstStyle/>
              <a:p>
                <a:pPr>
                  <a:defRPr sz="900" b="0"/>
                </a:pPr>
                <a:r>
                  <a:rPr lang="tr-TR"/>
                  <a:t>Zaman (t=1'de artış/azalış etki ediyor)</a:t>
                </a:r>
              </a:p>
            </c:rich>
          </c:tx>
          <c:layout/>
          <c:overlay val="0"/>
        </c:title>
        <c:numFmt formatCode="General" sourceLinked="1"/>
        <c:majorTickMark val="none"/>
        <c:minorTickMark val="none"/>
        <c:tickLblPos val="nextTo"/>
        <c:spPr>
          <a:ln>
            <a:solidFill>
              <a:srgbClr val="B3B3B3"/>
            </a:solidFill>
          </a:ln>
        </c:spPr>
        <c:txPr>
          <a:bodyPr/>
          <a:lstStyle/>
          <a:p>
            <a:pPr>
              <a:defRPr sz="1000" b="0"/>
            </a:pPr>
            <a:endParaRPr lang="tr-TR"/>
          </a:p>
        </c:txPr>
        <c:crossAx val="1196585072"/>
        <c:crossesAt val="0"/>
        <c:auto val="1"/>
        <c:lblAlgn val="ctr"/>
        <c:lblOffset val="100"/>
        <c:noMultiLvlLbl val="0"/>
      </c:catAx>
      <c:spPr>
        <a:noFill/>
        <a:ln>
          <a:solidFill>
            <a:srgbClr val="B3B3B3"/>
          </a:solidFill>
          <a:prstDash val="solid"/>
        </a:ln>
      </c:spPr>
    </c:plotArea>
    <c:legend>
      <c:legendPos val="r"/>
      <c:layout/>
      <c:overlay val="0"/>
      <c:spPr>
        <a:noFill/>
        <a:ln>
          <a:noFill/>
        </a:ln>
      </c:spPr>
      <c:txPr>
        <a:bodyPr/>
        <a:lstStyle/>
        <a:p>
          <a:pPr>
            <a:defRPr sz="1000" b="0"/>
          </a:pPr>
          <a:endParaRPr lang="tr-TR"/>
        </a:p>
      </c:txPr>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a:pPr>
            <a:r>
              <a:rPr lang="tr-TR"/>
              <a:t>Doğalgaz Fiyat Senaryoları</a:t>
            </a:r>
          </a:p>
        </c:rich>
      </c:tx>
      <c:layout/>
      <c:overlay val="0"/>
    </c:title>
    <c:autoTitleDeleted val="0"/>
    <c:plotArea>
      <c:layout>
        <c:manualLayout>
          <c:xMode val="edge"/>
          <c:yMode val="edge"/>
          <c:x val="6.2126570769106639E-2"/>
          <c:y val="0.10481894908793901"/>
          <c:w val="0.93011397129255813"/>
          <c:h val="0.72756148470823112"/>
        </c:manualLayout>
      </c:layout>
      <c:lineChart>
        <c:grouping val="standard"/>
        <c:varyColors val="0"/>
        <c:ser>
          <c:idx val="0"/>
          <c:order val="0"/>
          <c:tx>
            <c:strRef>
              <c:f>'enerji fiyat hareketleri'!$C$113</c:f>
              <c:strCache>
                <c:ptCount val="1"/>
                <c:pt idx="0">
                  <c:v>%10 Petrol fiyat artışı</c:v>
                </c:pt>
              </c:strCache>
            </c:strRef>
          </c:tx>
          <c:spPr>
            <a:ln w="28800">
              <a:solidFill>
                <a:srgbClr val="4472C4"/>
              </a:solidFill>
            </a:ln>
          </c:spPr>
          <c:marker>
            <c:symbol val="none"/>
          </c:marker>
          <c:cat>
            <c:strRef>
              <c:f>'enerji fiyat hareketleri'!$O$112:$AG$112</c:f>
              <c:strCache>
                <c:ptCount val="17"/>
                <c:pt idx="0">
                  <c:v>T=-1</c:v>
                </c:pt>
                <c:pt idx="1">
                  <c:v>T=0</c:v>
                </c:pt>
                <c:pt idx="2">
                  <c:v>T=1</c:v>
                </c:pt>
                <c:pt idx="3">
                  <c:v>T=2</c:v>
                </c:pt>
                <c:pt idx="4">
                  <c:v>T=3</c:v>
                </c:pt>
                <c:pt idx="5">
                  <c:v>T=4</c:v>
                </c:pt>
                <c:pt idx="6">
                  <c:v>T=5</c:v>
                </c:pt>
                <c:pt idx="7">
                  <c:v>T=6</c:v>
                </c:pt>
                <c:pt idx="8">
                  <c:v>T=7</c:v>
                </c:pt>
                <c:pt idx="9">
                  <c:v>T=8</c:v>
                </c:pt>
                <c:pt idx="10">
                  <c:v>T=9</c:v>
                </c:pt>
                <c:pt idx="11">
                  <c:v>T=10</c:v>
                </c:pt>
                <c:pt idx="12">
                  <c:v>T=11</c:v>
                </c:pt>
                <c:pt idx="13">
                  <c:v>T=12</c:v>
                </c:pt>
                <c:pt idx="14">
                  <c:v>T=13</c:v>
                </c:pt>
                <c:pt idx="15">
                  <c:v>T=14</c:v>
                </c:pt>
                <c:pt idx="16">
                  <c:v>T=15</c:v>
                </c:pt>
              </c:strCache>
            </c:strRef>
          </c:cat>
          <c:val>
            <c:numRef>
              <c:f>'enerji fiyat hareketleri'!$O$113:$AG$113</c:f>
              <c:numCache>
                <c:formatCode>General</c:formatCode>
                <c:ptCount val="17"/>
                <c:pt idx="0">
                  <c:v>100</c:v>
                </c:pt>
                <c:pt idx="1">
                  <c:v>100</c:v>
                </c:pt>
                <c:pt idx="2" formatCode="0.00">
                  <c:v>100.857908255159</c:v>
                </c:pt>
                <c:pt idx="3" formatCode="0.00">
                  <c:v>101.715816510317</c:v>
                </c:pt>
                <c:pt idx="4" formatCode="0.00">
                  <c:v>102.573724765476</c:v>
                </c:pt>
                <c:pt idx="5" formatCode="0.00">
                  <c:v>102.573724765476</c:v>
                </c:pt>
                <c:pt idx="6" formatCode="0.00">
                  <c:v>102.573724765476</c:v>
                </c:pt>
                <c:pt idx="7" formatCode="0.00">
                  <c:v>102.573724765476</c:v>
                </c:pt>
                <c:pt idx="8" formatCode="0.00">
                  <c:v>103.86058714821399</c:v>
                </c:pt>
                <c:pt idx="9" formatCode="0.00">
                  <c:v>105.147449530952</c:v>
                </c:pt>
                <c:pt idx="10" formatCode="0.00">
                  <c:v>106.43431191369</c:v>
                </c:pt>
                <c:pt idx="11" formatCode="0.00">
                  <c:v>106.43431191369</c:v>
                </c:pt>
                <c:pt idx="12" formatCode="0.00">
                  <c:v>106.43431191369</c:v>
                </c:pt>
                <c:pt idx="13" formatCode="0.00">
                  <c:v>106.43431191369</c:v>
                </c:pt>
                <c:pt idx="14" formatCode="0.00">
                  <c:v>106.43431191369</c:v>
                </c:pt>
                <c:pt idx="15" formatCode="0.00">
                  <c:v>106.43431191369</c:v>
                </c:pt>
                <c:pt idx="16" formatCode="0.00">
                  <c:v>106.43431191369</c:v>
                </c:pt>
              </c:numCache>
            </c:numRef>
          </c:val>
          <c:smooth val="0"/>
          <c:extLst>
            <c:ext xmlns:c16="http://schemas.microsoft.com/office/drawing/2014/chart" uri="{C3380CC4-5D6E-409C-BE32-E72D297353CC}">
              <c16:uniqueId val="{00000000-D5FE-403B-A30A-DF4259DA8BCE}"/>
            </c:ext>
          </c:extLst>
        </c:ser>
        <c:ser>
          <c:idx val="1"/>
          <c:order val="1"/>
          <c:tx>
            <c:strRef>
              <c:f>'enerji fiyat hareketleri'!$C$114</c:f>
              <c:strCache>
                <c:ptCount val="1"/>
                <c:pt idx="0">
                  <c:v>%10 Kur artışı</c:v>
                </c:pt>
              </c:strCache>
            </c:strRef>
          </c:tx>
          <c:spPr>
            <a:ln w="28800">
              <a:solidFill>
                <a:srgbClr val="C00000"/>
              </a:solidFill>
            </a:ln>
          </c:spPr>
          <c:marker>
            <c:symbol val="none"/>
          </c:marker>
          <c:cat>
            <c:strRef>
              <c:f>'enerji fiyat hareketleri'!$O$112:$AG$112</c:f>
              <c:strCache>
                <c:ptCount val="17"/>
                <c:pt idx="0">
                  <c:v>T=-1</c:v>
                </c:pt>
                <c:pt idx="1">
                  <c:v>T=0</c:v>
                </c:pt>
                <c:pt idx="2">
                  <c:v>T=1</c:v>
                </c:pt>
                <c:pt idx="3">
                  <c:v>T=2</c:v>
                </c:pt>
                <c:pt idx="4">
                  <c:v>T=3</c:v>
                </c:pt>
                <c:pt idx="5">
                  <c:v>T=4</c:v>
                </c:pt>
                <c:pt idx="6">
                  <c:v>T=5</c:v>
                </c:pt>
                <c:pt idx="7">
                  <c:v>T=6</c:v>
                </c:pt>
                <c:pt idx="8">
                  <c:v>T=7</c:v>
                </c:pt>
                <c:pt idx="9">
                  <c:v>T=8</c:v>
                </c:pt>
                <c:pt idx="10">
                  <c:v>T=9</c:v>
                </c:pt>
                <c:pt idx="11">
                  <c:v>T=10</c:v>
                </c:pt>
                <c:pt idx="12">
                  <c:v>T=11</c:v>
                </c:pt>
                <c:pt idx="13">
                  <c:v>T=12</c:v>
                </c:pt>
                <c:pt idx="14">
                  <c:v>T=13</c:v>
                </c:pt>
                <c:pt idx="15">
                  <c:v>T=14</c:v>
                </c:pt>
                <c:pt idx="16">
                  <c:v>T=15</c:v>
                </c:pt>
              </c:strCache>
            </c:strRef>
          </c:cat>
          <c:val>
            <c:numRef>
              <c:f>'enerji fiyat hareketleri'!$O$114:$AG$114</c:f>
              <c:numCache>
                <c:formatCode>#,##0.00</c:formatCode>
                <c:ptCount val="17"/>
                <c:pt idx="0">
                  <c:v>100</c:v>
                </c:pt>
                <c:pt idx="1">
                  <c:v>100</c:v>
                </c:pt>
                <c:pt idx="2">
                  <c:v>102.820373388834</c:v>
                </c:pt>
                <c:pt idx="3">
                  <c:v>105.640746777668</c:v>
                </c:pt>
                <c:pt idx="4">
                  <c:v>108.46112016650299</c:v>
                </c:pt>
                <c:pt idx="5">
                  <c:v>108.46112016650299</c:v>
                </c:pt>
                <c:pt idx="6">
                  <c:v>108.46112016650299</c:v>
                </c:pt>
                <c:pt idx="7">
                  <c:v>108.46112016650299</c:v>
                </c:pt>
                <c:pt idx="8">
                  <c:v>108.46112016650299</c:v>
                </c:pt>
                <c:pt idx="9">
                  <c:v>108.46112016650299</c:v>
                </c:pt>
                <c:pt idx="10">
                  <c:v>108.46112016650299</c:v>
                </c:pt>
                <c:pt idx="11">
                  <c:v>108.46112016650299</c:v>
                </c:pt>
                <c:pt idx="12">
                  <c:v>108.46112016650299</c:v>
                </c:pt>
                <c:pt idx="13">
                  <c:v>108.46112016650299</c:v>
                </c:pt>
                <c:pt idx="14">
                  <c:v>108.46112016650299</c:v>
                </c:pt>
                <c:pt idx="15">
                  <c:v>108.46112016650299</c:v>
                </c:pt>
                <c:pt idx="16">
                  <c:v>108.46112016650299</c:v>
                </c:pt>
              </c:numCache>
            </c:numRef>
          </c:val>
          <c:smooth val="0"/>
          <c:extLst>
            <c:ext xmlns:c16="http://schemas.microsoft.com/office/drawing/2014/chart" uri="{C3380CC4-5D6E-409C-BE32-E72D297353CC}">
              <c16:uniqueId val="{00000001-D5FE-403B-A30A-DF4259DA8BCE}"/>
            </c:ext>
          </c:extLst>
        </c:ser>
        <c:ser>
          <c:idx val="2"/>
          <c:order val="2"/>
          <c:tx>
            <c:strRef>
              <c:f>'enerji fiyat hareketleri'!$C$115</c:f>
              <c:strCache>
                <c:ptCount val="1"/>
                <c:pt idx="0">
                  <c:v>%10 Petrol ve %10 Kur artışı</c:v>
                </c:pt>
              </c:strCache>
            </c:strRef>
          </c:tx>
          <c:spPr>
            <a:ln w="28800">
              <a:solidFill>
                <a:srgbClr val="FFC000"/>
              </a:solidFill>
            </a:ln>
          </c:spPr>
          <c:marker>
            <c:symbol val="none"/>
          </c:marker>
          <c:cat>
            <c:strRef>
              <c:f>'enerji fiyat hareketleri'!$O$112:$AG$112</c:f>
              <c:strCache>
                <c:ptCount val="17"/>
                <c:pt idx="0">
                  <c:v>T=-1</c:v>
                </c:pt>
                <c:pt idx="1">
                  <c:v>T=0</c:v>
                </c:pt>
                <c:pt idx="2">
                  <c:v>T=1</c:v>
                </c:pt>
                <c:pt idx="3">
                  <c:v>T=2</c:v>
                </c:pt>
                <c:pt idx="4">
                  <c:v>T=3</c:v>
                </c:pt>
                <c:pt idx="5">
                  <c:v>T=4</c:v>
                </c:pt>
                <c:pt idx="6">
                  <c:v>T=5</c:v>
                </c:pt>
                <c:pt idx="7">
                  <c:v>T=6</c:v>
                </c:pt>
                <c:pt idx="8">
                  <c:v>T=7</c:v>
                </c:pt>
                <c:pt idx="9">
                  <c:v>T=8</c:v>
                </c:pt>
                <c:pt idx="10">
                  <c:v>T=9</c:v>
                </c:pt>
                <c:pt idx="11">
                  <c:v>T=10</c:v>
                </c:pt>
                <c:pt idx="12">
                  <c:v>T=11</c:v>
                </c:pt>
                <c:pt idx="13">
                  <c:v>T=12</c:v>
                </c:pt>
                <c:pt idx="14">
                  <c:v>T=13</c:v>
                </c:pt>
                <c:pt idx="15">
                  <c:v>T=14</c:v>
                </c:pt>
                <c:pt idx="16">
                  <c:v>T=15</c:v>
                </c:pt>
              </c:strCache>
            </c:strRef>
          </c:cat>
          <c:val>
            <c:numRef>
              <c:f>'enerji fiyat hareketleri'!$O$115:$AG$115</c:f>
              <c:numCache>
                <c:formatCode>#,##0.00</c:formatCode>
                <c:ptCount val="17"/>
                <c:pt idx="0">
                  <c:v>100</c:v>
                </c:pt>
                <c:pt idx="1">
                  <c:v>100</c:v>
                </c:pt>
                <c:pt idx="2">
                  <c:v>103.764072469509</c:v>
                </c:pt>
                <c:pt idx="3">
                  <c:v>107.52814493901801</c:v>
                </c:pt>
                <c:pt idx="4">
                  <c:v>111.292217408526</c:v>
                </c:pt>
                <c:pt idx="5">
                  <c:v>111.292217408526</c:v>
                </c:pt>
                <c:pt idx="6">
                  <c:v>111.292217408526</c:v>
                </c:pt>
                <c:pt idx="7">
                  <c:v>111.292217408526</c:v>
                </c:pt>
                <c:pt idx="8">
                  <c:v>112.70776602953801</c:v>
                </c:pt>
                <c:pt idx="9">
                  <c:v>114.12331465055</c:v>
                </c:pt>
                <c:pt idx="10">
                  <c:v>115.53886327156199</c:v>
                </c:pt>
                <c:pt idx="11">
                  <c:v>115.53886327156199</c:v>
                </c:pt>
                <c:pt idx="12">
                  <c:v>115.53886327156199</c:v>
                </c:pt>
                <c:pt idx="13">
                  <c:v>115.53886327156199</c:v>
                </c:pt>
                <c:pt idx="14">
                  <c:v>115.53886327156199</c:v>
                </c:pt>
                <c:pt idx="15">
                  <c:v>115.53886327156199</c:v>
                </c:pt>
                <c:pt idx="16">
                  <c:v>115.53886327156199</c:v>
                </c:pt>
              </c:numCache>
            </c:numRef>
          </c:val>
          <c:smooth val="0"/>
          <c:extLst>
            <c:ext xmlns:c16="http://schemas.microsoft.com/office/drawing/2014/chart" uri="{C3380CC4-5D6E-409C-BE32-E72D297353CC}">
              <c16:uniqueId val="{00000002-D5FE-403B-A30A-DF4259DA8BCE}"/>
            </c:ext>
          </c:extLst>
        </c:ser>
        <c:ser>
          <c:idx val="3"/>
          <c:order val="3"/>
          <c:tx>
            <c:strRef>
              <c:f>'enerji fiyat hareketleri'!$C$116</c:f>
              <c:strCache>
                <c:ptCount val="1"/>
                <c:pt idx="0">
                  <c:v>Petrol fiyatlarında %10 düşüş</c:v>
                </c:pt>
              </c:strCache>
            </c:strRef>
          </c:tx>
          <c:spPr>
            <a:ln w="28800">
              <a:solidFill>
                <a:srgbClr val="A8D08D"/>
              </a:solidFill>
            </a:ln>
          </c:spPr>
          <c:marker>
            <c:symbol val="none"/>
          </c:marker>
          <c:cat>
            <c:strRef>
              <c:f>'enerji fiyat hareketleri'!$O$112:$AG$112</c:f>
              <c:strCache>
                <c:ptCount val="17"/>
                <c:pt idx="0">
                  <c:v>T=-1</c:v>
                </c:pt>
                <c:pt idx="1">
                  <c:v>T=0</c:v>
                </c:pt>
                <c:pt idx="2">
                  <c:v>T=1</c:v>
                </c:pt>
                <c:pt idx="3">
                  <c:v>T=2</c:v>
                </c:pt>
                <c:pt idx="4">
                  <c:v>T=3</c:v>
                </c:pt>
                <c:pt idx="5">
                  <c:v>T=4</c:v>
                </c:pt>
                <c:pt idx="6">
                  <c:v>T=5</c:v>
                </c:pt>
                <c:pt idx="7">
                  <c:v>T=6</c:v>
                </c:pt>
                <c:pt idx="8">
                  <c:v>T=7</c:v>
                </c:pt>
                <c:pt idx="9">
                  <c:v>T=8</c:v>
                </c:pt>
                <c:pt idx="10">
                  <c:v>T=9</c:v>
                </c:pt>
                <c:pt idx="11">
                  <c:v>T=10</c:v>
                </c:pt>
                <c:pt idx="12">
                  <c:v>T=11</c:v>
                </c:pt>
                <c:pt idx="13">
                  <c:v>T=12</c:v>
                </c:pt>
                <c:pt idx="14">
                  <c:v>T=13</c:v>
                </c:pt>
                <c:pt idx="15">
                  <c:v>T=14</c:v>
                </c:pt>
                <c:pt idx="16">
                  <c:v>T=15</c:v>
                </c:pt>
              </c:strCache>
            </c:strRef>
          </c:cat>
          <c:val>
            <c:numRef>
              <c:f>'enerji fiyat hareketleri'!$O$116:$AG$116</c:f>
              <c:numCache>
                <c:formatCode>#,##0.00</c:formatCode>
                <c:ptCount val="17"/>
                <c:pt idx="0">
                  <c:v>100</c:v>
                </c:pt>
                <c:pt idx="1">
                  <c:v>100</c:v>
                </c:pt>
                <c:pt idx="2">
                  <c:v>99.142091744841295</c:v>
                </c:pt>
                <c:pt idx="3">
                  <c:v>98.284183489682604</c:v>
                </c:pt>
                <c:pt idx="4">
                  <c:v>97.426275234523899</c:v>
                </c:pt>
                <c:pt idx="5">
                  <c:v>97.426275234523899</c:v>
                </c:pt>
                <c:pt idx="6">
                  <c:v>97.426275234523899</c:v>
                </c:pt>
                <c:pt idx="7">
                  <c:v>97.426275234523899</c:v>
                </c:pt>
                <c:pt idx="8">
                  <c:v>96.139412851785906</c:v>
                </c:pt>
                <c:pt idx="9">
                  <c:v>94.852550469047799</c:v>
                </c:pt>
                <c:pt idx="10">
                  <c:v>93.565688086309805</c:v>
                </c:pt>
                <c:pt idx="11">
                  <c:v>93.565688086309805</c:v>
                </c:pt>
                <c:pt idx="12">
                  <c:v>93.565688086309805</c:v>
                </c:pt>
                <c:pt idx="13">
                  <c:v>93.565688086309805</c:v>
                </c:pt>
                <c:pt idx="14">
                  <c:v>93.565688086309805</c:v>
                </c:pt>
                <c:pt idx="15">
                  <c:v>93.565688086309805</c:v>
                </c:pt>
                <c:pt idx="16">
                  <c:v>93.565688086309805</c:v>
                </c:pt>
              </c:numCache>
            </c:numRef>
          </c:val>
          <c:smooth val="0"/>
          <c:extLst>
            <c:ext xmlns:c16="http://schemas.microsoft.com/office/drawing/2014/chart" uri="{C3380CC4-5D6E-409C-BE32-E72D297353CC}">
              <c16:uniqueId val="{00000003-D5FE-403B-A30A-DF4259DA8BCE}"/>
            </c:ext>
          </c:extLst>
        </c:ser>
        <c:ser>
          <c:idx val="4"/>
          <c:order val="4"/>
          <c:tx>
            <c:strRef>
              <c:f>'enerji fiyat hareketleri'!$C$117</c:f>
              <c:strCache>
                <c:ptCount val="1"/>
                <c:pt idx="0">
                  <c:v>Kurda %5 düşüş</c:v>
                </c:pt>
              </c:strCache>
            </c:strRef>
          </c:tx>
          <c:spPr>
            <a:ln w="28800">
              <a:solidFill>
                <a:srgbClr val="FF0000"/>
              </a:solidFill>
            </a:ln>
          </c:spPr>
          <c:marker>
            <c:symbol val="none"/>
          </c:marker>
          <c:cat>
            <c:strRef>
              <c:f>'enerji fiyat hareketleri'!$O$112:$AG$112</c:f>
              <c:strCache>
                <c:ptCount val="17"/>
                <c:pt idx="0">
                  <c:v>T=-1</c:v>
                </c:pt>
                <c:pt idx="1">
                  <c:v>T=0</c:v>
                </c:pt>
                <c:pt idx="2">
                  <c:v>T=1</c:v>
                </c:pt>
                <c:pt idx="3">
                  <c:v>T=2</c:v>
                </c:pt>
                <c:pt idx="4">
                  <c:v>T=3</c:v>
                </c:pt>
                <c:pt idx="5">
                  <c:v>T=4</c:v>
                </c:pt>
                <c:pt idx="6">
                  <c:v>T=5</c:v>
                </c:pt>
                <c:pt idx="7">
                  <c:v>T=6</c:v>
                </c:pt>
                <c:pt idx="8">
                  <c:v>T=7</c:v>
                </c:pt>
                <c:pt idx="9">
                  <c:v>T=8</c:v>
                </c:pt>
                <c:pt idx="10">
                  <c:v>T=9</c:v>
                </c:pt>
                <c:pt idx="11">
                  <c:v>T=10</c:v>
                </c:pt>
                <c:pt idx="12">
                  <c:v>T=11</c:v>
                </c:pt>
                <c:pt idx="13">
                  <c:v>T=12</c:v>
                </c:pt>
                <c:pt idx="14">
                  <c:v>T=13</c:v>
                </c:pt>
                <c:pt idx="15">
                  <c:v>T=14</c:v>
                </c:pt>
                <c:pt idx="16">
                  <c:v>T=15</c:v>
                </c:pt>
              </c:strCache>
            </c:strRef>
          </c:cat>
          <c:val>
            <c:numRef>
              <c:f>'enerji fiyat hareketleri'!$O$117:$AG$117</c:f>
              <c:numCache>
                <c:formatCode>#,##0.00</c:formatCode>
                <c:ptCount val="17"/>
                <c:pt idx="0">
                  <c:v>100</c:v>
                </c:pt>
                <c:pt idx="1">
                  <c:v>100</c:v>
                </c:pt>
                <c:pt idx="2">
                  <c:v>98.589813305582894</c:v>
                </c:pt>
                <c:pt idx="3">
                  <c:v>97.179626611165801</c:v>
                </c:pt>
                <c:pt idx="4">
                  <c:v>95.769439916748695</c:v>
                </c:pt>
                <c:pt idx="5">
                  <c:v>95.769439916748695</c:v>
                </c:pt>
                <c:pt idx="6">
                  <c:v>95.769439916748695</c:v>
                </c:pt>
                <c:pt idx="7">
                  <c:v>95.769439916748695</c:v>
                </c:pt>
                <c:pt idx="8">
                  <c:v>95.769439916748695</c:v>
                </c:pt>
                <c:pt idx="9">
                  <c:v>95.769439916748695</c:v>
                </c:pt>
                <c:pt idx="10">
                  <c:v>95.769439916748695</c:v>
                </c:pt>
                <c:pt idx="11">
                  <c:v>95.769439916748695</c:v>
                </c:pt>
                <c:pt idx="12">
                  <c:v>95.769439916748695</c:v>
                </c:pt>
                <c:pt idx="13">
                  <c:v>95.769439916748695</c:v>
                </c:pt>
                <c:pt idx="14">
                  <c:v>95.769439916748695</c:v>
                </c:pt>
                <c:pt idx="15">
                  <c:v>95.769439916748695</c:v>
                </c:pt>
                <c:pt idx="16">
                  <c:v>95.769439916748695</c:v>
                </c:pt>
              </c:numCache>
            </c:numRef>
          </c:val>
          <c:smooth val="0"/>
          <c:extLst>
            <c:ext xmlns:c16="http://schemas.microsoft.com/office/drawing/2014/chart" uri="{C3380CC4-5D6E-409C-BE32-E72D297353CC}">
              <c16:uniqueId val="{00000004-D5FE-403B-A30A-DF4259DA8BCE}"/>
            </c:ext>
          </c:extLst>
        </c:ser>
        <c:dLbls>
          <c:showLegendKey val="0"/>
          <c:showVal val="0"/>
          <c:showCatName val="0"/>
          <c:showSerName val="0"/>
          <c:showPercent val="0"/>
          <c:showBubbleSize val="0"/>
        </c:dLbls>
        <c:smooth val="0"/>
        <c:axId val="1196581744"/>
        <c:axId val="1196581328"/>
      </c:lineChart>
      <c:valAx>
        <c:axId val="1196581328"/>
        <c:scaling>
          <c:orientation val="minMax"/>
          <c:max val="120"/>
          <c:min val="80"/>
        </c:scaling>
        <c:delete val="0"/>
        <c:axPos val="l"/>
        <c:majorGridlines>
          <c:spPr>
            <a:ln>
              <a:solidFill>
                <a:srgbClr val="B3B3B3"/>
              </a:solidFill>
            </a:ln>
          </c:spPr>
        </c:majorGridlines>
        <c:title>
          <c:tx>
            <c:rich>
              <a:bodyPr/>
              <a:lstStyle/>
              <a:p>
                <a:pPr>
                  <a:defRPr sz="900" b="0"/>
                </a:pPr>
                <a:r>
                  <a:rPr lang="tr-TR"/>
                  <a:t>(t=0'da 100 olan fiyat)</a:t>
                </a:r>
              </a:p>
            </c:rich>
          </c:tx>
          <c:layout/>
          <c:overlay val="0"/>
        </c:title>
        <c:numFmt formatCode="General" sourceLinked="1"/>
        <c:majorTickMark val="none"/>
        <c:minorTickMark val="none"/>
        <c:tickLblPos val="nextTo"/>
        <c:spPr>
          <a:ln>
            <a:solidFill>
              <a:srgbClr val="B3B3B3"/>
            </a:solidFill>
          </a:ln>
        </c:spPr>
        <c:txPr>
          <a:bodyPr/>
          <a:lstStyle/>
          <a:p>
            <a:pPr>
              <a:defRPr sz="1000" b="0"/>
            </a:pPr>
            <a:endParaRPr lang="tr-TR"/>
          </a:p>
        </c:txPr>
        <c:crossAx val="1196581744"/>
        <c:crossesAt val="0"/>
        <c:crossBetween val="between"/>
      </c:valAx>
      <c:catAx>
        <c:axId val="1196581744"/>
        <c:scaling>
          <c:orientation val="minMax"/>
        </c:scaling>
        <c:delete val="0"/>
        <c:axPos val="b"/>
        <c:title>
          <c:tx>
            <c:rich>
              <a:bodyPr/>
              <a:lstStyle/>
              <a:p>
                <a:pPr>
                  <a:defRPr sz="900" b="0"/>
                </a:pPr>
                <a:r>
                  <a:rPr lang="tr-TR"/>
                  <a:t>Zaman (t=1'de artış/azalış etki ediyor)</a:t>
                </a:r>
              </a:p>
            </c:rich>
          </c:tx>
          <c:layout/>
          <c:overlay val="0"/>
        </c:title>
        <c:numFmt formatCode="General" sourceLinked="1"/>
        <c:majorTickMark val="none"/>
        <c:minorTickMark val="none"/>
        <c:tickLblPos val="nextTo"/>
        <c:spPr>
          <a:ln>
            <a:solidFill>
              <a:srgbClr val="B3B3B3"/>
            </a:solidFill>
          </a:ln>
        </c:spPr>
        <c:txPr>
          <a:bodyPr/>
          <a:lstStyle/>
          <a:p>
            <a:pPr>
              <a:defRPr sz="1000" b="0"/>
            </a:pPr>
            <a:endParaRPr lang="tr-TR"/>
          </a:p>
        </c:txPr>
        <c:crossAx val="1196581328"/>
        <c:crossesAt val="0"/>
        <c:auto val="1"/>
        <c:lblAlgn val="ctr"/>
        <c:lblOffset val="100"/>
        <c:noMultiLvlLbl val="0"/>
      </c:catAx>
      <c:spPr>
        <a:noFill/>
        <a:ln>
          <a:solidFill>
            <a:srgbClr val="B3B3B3"/>
          </a:solidFill>
          <a:prstDash val="solid"/>
        </a:ln>
      </c:spPr>
    </c:plotArea>
    <c:legend>
      <c:legendPos val="r"/>
      <c:layout/>
      <c:overlay val="0"/>
      <c:spPr>
        <a:noFill/>
        <a:ln>
          <a:noFill/>
        </a:ln>
      </c:spPr>
      <c:txPr>
        <a:bodyPr/>
        <a:lstStyle/>
        <a:p>
          <a:pPr>
            <a:defRPr sz="1000" b="0"/>
          </a:pPr>
          <a:endParaRPr lang="tr-TR"/>
        </a:p>
      </c:txPr>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a:pPr>
            <a:r>
              <a:rPr lang="tr-TR"/>
              <a:t>Elektrik Fiyat senaryoları</a:t>
            </a:r>
          </a:p>
        </c:rich>
      </c:tx>
      <c:layout/>
      <c:overlay val="0"/>
    </c:title>
    <c:autoTitleDeleted val="0"/>
    <c:plotArea>
      <c:layout>
        <c:manualLayout>
          <c:xMode val="edge"/>
          <c:yMode val="edge"/>
          <c:x val="6.2152370260754188E-2"/>
          <c:y val="0.10468072303880499"/>
          <c:w val="0.93004031229269779"/>
          <c:h val="0.72750381176015255"/>
        </c:manualLayout>
      </c:layout>
      <c:lineChart>
        <c:grouping val="standard"/>
        <c:varyColors val="0"/>
        <c:ser>
          <c:idx val="0"/>
          <c:order val="0"/>
          <c:tx>
            <c:strRef>
              <c:f>'enerji fiyat hareketleri'!$C$119</c:f>
              <c:strCache>
                <c:ptCount val="1"/>
                <c:pt idx="0">
                  <c:v>%10 Petrol fiyat artışı</c:v>
                </c:pt>
              </c:strCache>
            </c:strRef>
          </c:tx>
          <c:spPr>
            <a:ln w="28800">
              <a:solidFill>
                <a:srgbClr val="4472C4"/>
              </a:solidFill>
            </a:ln>
          </c:spPr>
          <c:marker>
            <c:symbol val="none"/>
          </c:marker>
          <c:cat>
            <c:strRef>
              <c:f>'enerji fiyat hareketleri'!$O$118:$AG$118</c:f>
              <c:strCache>
                <c:ptCount val="17"/>
                <c:pt idx="0">
                  <c:v>T=-1</c:v>
                </c:pt>
                <c:pt idx="1">
                  <c:v>T=0</c:v>
                </c:pt>
                <c:pt idx="2">
                  <c:v>T=1</c:v>
                </c:pt>
                <c:pt idx="3">
                  <c:v>T=2</c:v>
                </c:pt>
                <c:pt idx="4">
                  <c:v>T=3</c:v>
                </c:pt>
                <c:pt idx="5">
                  <c:v>T=4</c:v>
                </c:pt>
                <c:pt idx="6">
                  <c:v>T=5</c:v>
                </c:pt>
                <c:pt idx="7">
                  <c:v>T=6</c:v>
                </c:pt>
                <c:pt idx="8">
                  <c:v>T=7</c:v>
                </c:pt>
                <c:pt idx="9">
                  <c:v>T=8</c:v>
                </c:pt>
                <c:pt idx="10">
                  <c:v>T=9</c:v>
                </c:pt>
                <c:pt idx="11">
                  <c:v>T=10</c:v>
                </c:pt>
                <c:pt idx="12">
                  <c:v>T=11</c:v>
                </c:pt>
                <c:pt idx="13">
                  <c:v>T=12</c:v>
                </c:pt>
                <c:pt idx="14">
                  <c:v>T=13</c:v>
                </c:pt>
                <c:pt idx="15">
                  <c:v>T=14</c:v>
                </c:pt>
                <c:pt idx="16">
                  <c:v>T=15</c:v>
                </c:pt>
              </c:strCache>
            </c:strRef>
          </c:cat>
          <c:val>
            <c:numRef>
              <c:f>'enerji fiyat hareketleri'!$O$119:$AG$119</c:f>
              <c:numCache>
                <c:formatCode>General</c:formatCode>
                <c:ptCount val="17"/>
                <c:pt idx="0">
                  <c:v>100</c:v>
                </c:pt>
                <c:pt idx="1">
                  <c:v>100</c:v>
                </c:pt>
                <c:pt idx="2" formatCode="0.00">
                  <c:v>100</c:v>
                </c:pt>
                <c:pt idx="3" formatCode="0.00">
                  <c:v>100</c:v>
                </c:pt>
                <c:pt idx="4" formatCode="0.00">
                  <c:v>100</c:v>
                </c:pt>
                <c:pt idx="5" formatCode="0.00">
                  <c:v>100</c:v>
                </c:pt>
                <c:pt idx="6" formatCode="0.00">
                  <c:v>100</c:v>
                </c:pt>
                <c:pt idx="7" formatCode="0.00">
                  <c:v>100</c:v>
                </c:pt>
                <c:pt idx="8" formatCode="0.00">
                  <c:v>100</c:v>
                </c:pt>
                <c:pt idx="9" formatCode="0.00">
                  <c:v>100</c:v>
                </c:pt>
                <c:pt idx="10" formatCode="0.00">
                  <c:v>100</c:v>
                </c:pt>
                <c:pt idx="11" formatCode="0.00">
                  <c:v>102.672605790646</c:v>
                </c:pt>
                <c:pt idx="12" formatCode="0.00">
                  <c:v>102.672605790646</c:v>
                </c:pt>
                <c:pt idx="13" formatCode="0.00">
                  <c:v>102.672605790646</c:v>
                </c:pt>
                <c:pt idx="14" formatCode="0.00">
                  <c:v>102.672605790646</c:v>
                </c:pt>
                <c:pt idx="15" formatCode="0.00">
                  <c:v>102.672605790646</c:v>
                </c:pt>
                <c:pt idx="16" formatCode="0.00">
                  <c:v>102.672605790646</c:v>
                </c:pt>
              </c:numCache>
            </c:numRef>
          </c:val>
          <c:smooth val="0"/>
          <c:extLst>
            <c:ext xmlns:c16="http://schemas.microsoft.com/office/drawing/2014/chart" uri="{C3380CC4-5D6E-409C-BE32-E72D297353CC}">
              <c16:uniqueId val="{00000000-2819-45AE-8E17-34E9D63B5F3D}"/>
            </c:ext>
          </c:extLst>
        </c:ser>
        <c:ser>
          <c:idx val="1"/>
          <c:order val="1"/>
          <c:tx>
            <c:strRef>
              <c:f>'enerji fiyat hareketleri'!$C$120</c:f>
              <c:strCache>
                <c:ptCount val="1"/>
                <c:pt idx="0">
                  <c:v>%10 Kur artışı</c:v>
                </c:pt>
              </c:strCache>
            </c:strRef>
          </c:tx>
          <c:spPr>
            <a:ln w="28800">
              <a:solidFill>
                <a:srgbClr val="C00000"/>
              </a:solidFill>
            </a:ln>
          </c:spPr>
          <c:marker>
            <c:symbol val="none"/>
          </c:marker>
          <c:cat>
            <c:strRef>
              <c:f>'enerji fiyat hareketleri'!$O$118:$AG$118</c:f>
              <c:strCache>
                <c:ptCount val="17"/>
                <c:pt idx="0">
                  <c:v>T=-1</c:v>
                </c:pt>
                <c:pt idx="1">
                  <c:v>T=0</c:v>
                </c:pt>
                <c:pt idx="2">
                  <c:v>T=1</c:v>
                </c:pt>
                <c:pt idx="3">
                  <c:v>T=2</c:v>
                </c:pt>
                <c:pt idx="4">
                  <c:v>T=3</c:v>
                </c:pt>
                <c:pt idx="5">
                  <c:v>T=4</c:v>
                </c:pt>
                <c:pt idx="6">
                  <c:v>T=5</c:v>
                </c:pt>
                <c:pt idx="7">
                  <c:v>T=6</c:v>
                </c:pt>
                <c:pt idx="8">
                  <c:v>T=7</c:v>
                </c:pt>
                <c:pt idx="9">
                  <c:v>T=8</c:v>
                </c:pt>
                <c:pt idx="10">
                  <c:v>T=9</c:v>
                </c:pt>
                <c:pt idx="11">
                  <c:v>T=10</c:v>
                </c:pt>
                <c:pt idx="12">
                  <c:v>T=11</c:v>
                </c:pt>
                <c:pt idx="13">
                  <c:v>T=12</c:v>
                </c:pt>
                <c:pt idx="14">
                  <c:v>T=13</c:v>
                </c:pt>
                <c:pt idx="15">
                  <c:v>T=14</c:v>
                </c:pt>
                <c:pt idx="16">
                  <c:v>T=15</c:v>
                </c:pt>
              </c:strCache>
            </c:strRef>
          </c:cat>
          <c:val>
            <c:numRef>
              <c:f>'enerji fiyat hareketleri'!$O$120:$AG$120</c:f>
              <c:numCache>
                <c:formatCode>#,##0.00</c:formatCode>
                <c:ptCount val="17"/>
                <c:pt idx="0">
                  <c:v>100</c:v>
                </c:pt>
                <c:pt idx="1">
                  <c:v>100</c:v>
                </c:pt>
                <c:pt idx="2">
                  <c:v>100</c:v>
                </c:pt>
                <c:pt idx="3">
                  <c:v>100</c:v>
                </c:pt>
                <c:pt idx="4">
                  <c:v>100</c:v>
                </c:pt>
                <c:pt idx="5">
                  <c:v>110</c:v>
                </c:pt>
                <c:pt idx="6">
                  <c:v>110</c:v>
                </c:pt>
                <c:pt idx="7">
                  <c:v>110</c:v>
                </c:pt>
                <c:pt idx="8">
                  <c:v>110</c:v>
                </c:pt>
                <c:pt idx="9">
                  <c:v>110</c:v>
                </c:pt>
                <c:pt idx="10">
                  <c:v>110</c:v>
                </c:pt>
                <c:pt idx="11">
                  <c:v>110</c:v>
                </c:pt>
                <c:pt idx="12">
                  <c:v>110</c:v>
                </c:pt>
                <c:pt idx="13">
                  <c:v>110</c:v>
                </c:pt>
                <c:pt idx="14">
                  <c:v>110</c:v>
                </c:pt>
                <c:pt idx="15">
                  <c:v>110</c:v>
                </c:pt>
                <c:pt idx="16">
                  <c:v>110</c:v>
                </c:pt>
              </c:numCache>
            </c:numRef>
          </c:val>
          <c:smooth val="0"/>
          <c:extLst>
            <c:ext xmlns:c16="http://schemas.microsoft.com/office/drawing/2014/chart" uri="{C3380CC4-5D6E-409C-BE32-E72D297353CC}">
              <c16:uniqueId val="{00000001-2819-45AE-8E17-34E9D63B5F3D}"/>
            </c:ext>
          </c:extLst>
        </c:ser>
        <c:ser>
          <c:idx val="2"/>
          <c:order val="2"/>
          <c:tx>
            <c:strRef>
              <c:f>'enerji fiyat hareketleri'!$C$121</c:f>
              <c:strCache>
                <c:ptCount val="1"/>
                <c:pt idx="0">
                  <c:v>%10 Petrol ve %10 Kur artışı</c:v>
                </c:pt>
              </c:strCache>
            </c:strRef>
          </c:tx>
          <c:spPr>
            <a:ln w="28800">
              <a:solidFill>
                <a:srgbClr val="FFC000"/>
              </a:solidFill>
            </a:ln>
          </c:spPr>
          <c:marker>
            <c:symbol val="none"/>
          </c:marker>
          <c:cat>
            <c:strRef>
              <c:f>'enerji fiyat hareketleri'!$O$118:$AG$118</c:f>
              <c:strCache>
                <c:ptCount val="17"/>
                <c:pt idx="0">
                  <c:v>T=-1</c:v>
                </c:pt>
                <c:pt idx="1">
                  <c:v>T=0</c:v>
                </c:pt>
                <c:pt idx="2">
                  <c:v>T=1</c:v>
                </c:pt>
                <c:pt idx="3">
                  <c:v>T=2</c:v>
                </c:pt>
                <c:pt idx="4">
                  <c:v>T=3</c:v>
                </c:pt>
                <c:pt idx="5">
                  <c:v>T=4</c:v>
                </c:pt>
                <c:pt idx="6">
                  <c:v>T=5</c:v>
                </c:pt>
                <c:pt idx="7">
                  <c:v>T=6</c:v>
                </c:pt>
                <c:pt idx="8">
                  <c:v>T=7</c:v>
                </c:pt>
                <c:pt idx="9">
                  <c:v>T=8</c:v>
                </c:pt>
                <c:pt idx="10">
                  <c:v>T=9</c:v>
                </c:pt>
                <c:pt idx="11">
                  <c:v>T=10</c:v>
                </c:pt>
                <c:pt idx="12">
                  <c:v>T=11</c:v>
                </c:pt>
                <c:pt idx="13">
                  <c:v>T=12</c:v>
                </c:pt>
                <c:pt idx="14">
                  <c:v>T=13</c:v>
                </c:pt>
                <c:pt idx="15">
                  <c:v>T=14</c:v>
                </c:pt>
                <c:pt idx="16">
                  <c:v>T=15</c:v>
                </c:pt>
              </c:strCache>
            </c:strRef>
          </c:cat>
          <c:val>
            <c:numRef>
              <c:f>'enerji fiyat hareketleri'!$O$121:$AG$121</c:f>
              <c:numCache>
                <c:formatCode>#,##0.00</c:formatCode>
                <c:ptCount val="17"/>
                <c:pt idx="0">
                  <c:v>100</c:v>
                </c:pt>
                <c:pt idx="1">
                  <c:v>100</c:v>
                </c:pt>
                <c:pt idx="2">
                  <c:v>100</c:v>
                </c:pt>
                <c:pt idx="3">
                  <c:v>100</c:v>
                </c:pt>
                <c:pt idx="4">
                  <c:v>100</c:v>
                </c:pt>
                <c:pt idx="5">
                  <c:v>110</c:v>
                </c:pt>
                <c:pt idx="6">
                  <c:v>110</c:v>
                </c:pt>
                <c:pt idx="7">
                  <c:v>110</c:v>
                </c:pt>
                <c:pt idx="8">
                  <c:v>110</c:v>
                </c:pt>
                <c:pt idx="9">
                  <c:v>110</c:v>
                </c:pt>
                <c:pt idx="10">
                  <c:v>110</c:v>
                </c:pt>
                <c:pt idx="11">
                  <c:v>112.939866369711</c:v>
                </c:pt>
                <c:pt idx="12">
                  <c:v>112.939866369711</c:v>
                </c:pt>
                <c:pt idx="13">
                  <c:v>112.939866369711</c:v>
                </c:pt>
                <c:pt idx="14">
                  <c:v>112.939866369711</c:v>
                </c:pt>
                <c:pt idx="15">
                  <c:v>112.939866369711</c:v>
                </c:pt>
                <c:pt idx="16">
                  <c:v>112.939866369711</c:v>
                </c:pt>
              </c:numCache>
            </c:numRef>
          </c:val>
          <c:smooth val="0"/>
          <c:extLst>
            <c:ext xmlns:c16="http://schemas.microsoft.com/office/drawing/2014/chart" uri="{C3380CC4-5D6E-409C-BE32-E72D297353CC}">
              <c16:uniqueId val="{00000002-2819-45AE-8E17-34E9D63B5F3D}"/>
            </c:ext>
          </c:extLst>
        </c:ser>
        <c:ser>
          <c:idx val="3"/>
          <c:order val="3"/>
          <c:tx>
            <c:strRef>
              <c:f>'enerji fiyat hareketleri'!$C$122</c:f>
              <c:strCache>
                <c:ptCount val="1"/>
                <c:pt idx="0">
                  <c:v>Petrol fiyatlarında %10 düşüş</c:v>
                </c:pt>
              </c:strCache>
            </c:strRef>
          </c:tx>
          <c:spPr>
            <a:ln w="28800">
              <a:solidFill>
                <a:srgbClr val="A8D08D"/>
              </a:solidFill>
            </a:ln>
          </c:spPr>
          <c:marker>
            <c:symbol val="none"/>
          </c:marker>
          <c:cat>
            <c:strRef>
              <c:f>'enerji fiyat hareketleri'!$O$118:$AG$118</c:f>
              <c:strCache>
                <c:ptCount val="17"/>
                <c:pt idx="0">
                  <c:v>T=-1</c:v>
                </c:pt>
                <c:pt idx="1">
                  <c:v>T=0</c:v>
                </c:pt>
                <c:pt idx="2">
                  <c:v>T=1</c:v>
                </c:pt>
                <c:pt idx="3">
                  <c:v>T=2</c:v>
                </c:pt>
                <c:pt idx="4">
                  <c:v>T=3</c:v>
                </c:pt>
                <c:pt idx="5">
                  <c:v>T=4</c:v>
                </c:pt>
                <c:pt idx="6">
                  <c:v>T=5</c:v>
                </c:pt>
                <c:pt idx="7">
                  <c:v>T=6</c:v>
                </c:pt>
                <c:pt idx="8">
                  <c:v>T=7</c:v>
                </c:pt>
                <c:pt idx="9">
                  <c:v>T=8</c:v>
                </c:pt>
                <c:pt idx="10">
                  <c:v>T=9</c:v>
                </c:pt>
                <c:pt idx="11">
                  <c:v>T=10</c:v>
                </c:pt>
                <c:pt idx="12">
                  <c:v>T=11</c:v>
                </c:pt>
                <c:pt idx="13">
                  <c:v>T=12</c:v>
                </c:pt>
                <c:pt idx="14">
                  <c:v>T=13</c:v>
                </c:pt>
                <c:pt idx="15">
                  <c:v>T=14</c:v>
                </c:pt>
                <c:pt idx="16">
                  <c:v>T=15</c:v>
                </c:pt>
              </c:strCache>
            </c:strRef>
          </c:cat>
          <c:val>
            <c:numRef>
              <c:f>'enerji fiyat hareketleri'!$O$122:$AG$122</c:f>
              <c:numCache>
                <c:formatCode>#,##0.00</c:formatCode>
                <c:ptCount val="17"/>
                <c:pt idx="0">
                  <c:v>100</c:v>
                </c:pt>
                <c:pt idx="1">
                  <c:v>100</c:v>
                </c:pt>
                <c:pt idx="2">
                  <c:v>100</c:v>
                </c:pt>
                <c:pt idx="3">
                  <c:v>100</c:v>
                </c:pt>
                <c:pt idx="4">
                  <c:v>100</c:v>
                </c:pt>
                <c:pt idx="5">
                  <c:v>100</c:v>
                </c:pt>
                <c:pt idx="6">
                  <c:v>100</c:v>
                </c:pt>
                <c:pt idx="7">
                  <c:v>100</c:v>
                </c:pt>
                <c:pt idx="8">
                  <c:v>100</c:v>
                </c:pt>
                <c:pt idx="9">
                  <c:v>100</c:v>
                </c:pt>
                <c:pt idx="10">
                  <c:v>100</c:v>
                </c:pt>
                <c:pt idx="11">
                  <c:v>97.327394209354097</c:v>
                </c:pt>
                <c:pt idx="12">
                  <c:v>97.327394209354097</c:v>
                </c:pt>
                <c:pt idx="13">
                  <c:v>97.327394209354097</c:v>
                </c:pt>
                <c:pt idx="14">
                  <c:v>97.327394209354097</c:v>
                </c:pt>
                <c:pt idx="15">
                  <c:v>97.327394209354097</c:v>
                </c:pt>
                <c:pt idx="16">
                  <c:v>97.327394209354097</c:v>
                </c:pt>
              </c:numCache>
            </c:numRef>
          </c:val>
          <c:smooth val="0"/>
          <c:extLst>
            <c:ext xmlns:c16="http://schemas.microsoft.com/office/drawing/2014/chart" uri="{C3380CC4-5D6E-409C-BE32-E72D297353CC}">
              <c16:uniqueId val="{00000003-2819-45AE-8E17-34E9D63B5F3D}"/>
            </c:ext>
          </c:extLst>
        </c:ser>
        <c:ser>
          <c:idx val="4"/>
          <c:order val="4"/>
          <c:tx>
            <c:strRef>
              <c:f>'enerji fiyat hareketleri'!$C$123</c:f>
              <c:strCache>
                <c:ptCount val="1"/>
                <c:pt idx="0">
                  <c:v>Kurda %5 düşüş</c:v>
                </c:pt>
              </c:strCache>
            </c:strRef>
          </c:tx>
          <c:spPr>
            <a:ln w="28800">
              <a:solidFill>
                <a:srgbClr val="FF0000"/>
              </a:solidFill>
            </a:ln>
          </c:spPr>
          <c:marker>
            <c:symbol val="none"/>
          </c:marker>
          <c:cat>
            <c:strRef>
              <c:f>'enerji fiyat hareketleri'!$O$118:$AG$118</c:f>
              <c:strCache>
                <c:ptCount val="17"/>
                <c:pt idx="0">
                  <c:v>T=-1</c:v>
                </c:pt>
                <c:pt idx="1">
                  <c:v>T=0</c:v>
                </c:pt>
                <c:pt idx="2">
                  <c:v>T=1</c:v>
                </c:pt>
                <c:pt idx="3">
                  <c:v>T=2</c:v>
                </c:pt>
                <c:pt idx="4">
                  <c:v>T=3</c:v>
                </c:pt>
                <c:pt idx="5">
                  <c:v>T=4</c:v>
                </c:pt>
                <c:pt idx="6">
                  <c:v>T=5</c:v>
                </c:pt>
                <c:pt idx="7">
                  <c:v>T=6</c:v>
                </c:pt>
                <c:pt idx="8">
                  <c:v>T=7</c:v>
                </c:pt>
                <c:pt idx="9">
                  <c:v>T=8</c:v>
                </c:pt>
                <c:pt idx="10">
                  <c:v>T=9</c:v>
                </c:pt>
                <c:pt idx="11">
                  <c:v>T=10</c:v>
                </c:pt>
                <c:pt idx="12">
                  <c:v>T=11</c:v>
                </c:pt>
                <c:pt idx="13">
                  <c:v>T=12</c:v>
                </c:pt>
                <c:pt idx="14">
                  <c:v>T=13</c:v>
                </c:pt>
                <c:pt idx="15">
                  <c:v>T=14</c:v>
                </c:pt>
                <c:pt idx="16">
                  <c:v>T=15</c:v>
                </c:pt>
              </c:strCache>
            </c:strRef>
          </c:cat>
          <c:val>
            <c:numRef>
              <c:f>'enerji fiyat hareketleri'!$O$123:$AG$123</c:f>
              <c:numCache>
                <c:formatCode>#,##0.00</c:formatCode>
                <c:ptCount val="17"/>
                <c:pt idx="0">
                  <c:v>100</c:v>
                </c:pt>
                <c:pt idx="1">
                  <c:v>100</c:v>
                </c:pt>
                <c:pt idx="2">
                  <c:v>100</c:v>
                </c:pt>
                <c:pt idx="3">
                  <c:v>100</c:v>
                </c:pt>
                <c:pt idx="4">
                  <c:v>100</c:v>
                </c:pt>
                <c:pt idx="5">
                  <c:v>95</c:v>
                </c:pt>
                <c:pt idx="6">
                  <c:v>95</c:v>
                </c:pt>
                <c:pt idx="7">
                  <c:v>95</c:v>
                </c:pt>
                <c:pt idx="8">
                  <c:v>95</c:v>
                </c:pt>
                <c:pt idx="9">
                  <c:v>95</c:v>
                </c:pt>
                <c:pt idx="10">
                  <c:v>95</c:v>
                </c:pt>
                <c:pt idx="11">
                  <c:v>95</c:v>
                </c:pt>
                <c:pt idx="12">
                  <c:v>95</c:v>
                </c:pt>
                <c:pt idx="13">
                  <c:v>95</c:v>
                </c:pt>
                <c:pt idx="14">
                  <c:v>95</c:v>
                </c:pt>
                <c:pt idx="15">
                  <c:v>95</c:v>
                </c:pt>
                <c:pt idx="16">
                  <c:v>95</c:v>
                </c:pt>
              </c:numCache>
            </c:numRef>
          </c:val>
          <c:smooth val="0"/>
          <c:extLst>
            <c:ext xmlns:c16="http://schemas.microsoft.com/office/drawing/2014/chart" uri="{C3380CC4-5D6E-409C-BE32-E72D297353CC}">
              <c16:uniqueId val="{00000004-2819-45AE-8E17-34E9D63B5F3D}"/>
            </c:ext>
          </c:extLst>
        </c:ser>
        <c:dLbls>
          <c:showLegendKey val="0"/>
          <c:showVal val="0"/>
          <c:showCatName val="0"/>
          <c:showSerName val="0"/>
          <c:showPercent val="0"/>
          <c:showBubbleSize val="0"/>
        </c:dLbls>
        <c:smooth val="0"/>
        <c:axId val="1196580496"/>
        <c:axId val="1196579248"/>
      </c:lineChart>
      <c:valAx>
        <c:axId val="1196579248"/>
        <c:scaling>
          <c:orientation val="minMax"/>
          <c:max val="120"/>
          <c:min val="80"/>
        </c:scaling>
        <c:delete val="0"/>
        <c:axPos val="l"/>
        <c:majorGridlines>
          <c:spPr>
            <a:ln>
              <a:solidFill>
                <a:srgbClr val="B3B3B3"/>
              </a:solidFill>
            </a:ln>
          </c:spPr>
        </c:majorGridlines>
        <c:title>
          <c:tx>
            <c:rich>
              <a:bodyPr/>
              <a:lstStyle/>
              <a:p>
                <a:pPr>
                  <a:defRPr sz="900" b="0"/>
                </a:pPr>
                <a:r>
                  <a:rPr lang="tr-TR"/>
                  <a:t>(t=0'da 100 olan fiyat)</a:t>
                </a:r>
              </a:p>
            </c:rich>
          </c:tx>
          <c:layout/>
          <c:overlay val="0"/>
        </c:title>
        <c:numFmt formatCode="General" sourceLinked="1"/>
        <c:majorTickMark val="none"/>
        <c:minorTickMark val="none"/>
        <c:tickLblPos val="nextTo"/>
        <c:spPr>
          <a:ln>
            <a:solidFill>
              <a:srgbClr val="B3B3B3"/>
            </a:solidFill>
          </a:ln>
        </c:spPr>
        <c:txPr>
          <a:bodyPr/>
          <a:lstStyle/>
          <a:p>
            <a:pPr>
              <a:defRPr sz="1000" b="0"/>
            </a:pPr>
            <a:endParaRPr lang="tr-TR"/>
          </a:p>
        </c:txPr>
        <c:crossAx val="1196580496"/>
        <c:crossesAt val="0"/>
        <c:crossBetween val="between"/>
      </c:valAx>
      <c:catAx>
        <c:axId val="1196580496"/>
        <c:scaling>
          <c:orientation val="minMax"/>
        </c:scaling>
        <c:delete val="0"/>
        <c:axPos val="b"/>
        <c:title>
          <c:tx>
            <c:rich>
              <a:bodyPr/>
              <a:lstStyle/>
              <a:p>
                <a:pPr>
                  <a:defRPr sz="900" b="0"/>
                </a:pPr>
                <a:r>
                  <a:rPr lang="tr-TR"/>
                  <a:t>Zaman (t=1'de artış/azalış etki ediyor)</a:t>
                </a:r>
              </a:p>
            </c:rich>
          </c:tx>
          <c:layout/>
          <c:overlay val="0"/>
        </c:title>
        <c:numFmt formatCode="General" sourceLinked="1"/>
        <c:majorTickMark val="none"/>
        <c:minorTickMark val="none"/>
        <c:tickLblPos val="nextTo"/>
        <c:spPr>
          <a:ln>
            <a:solidFill>
              <a:srgbClr val="B3B3B3"/>
            </a:solidFill>
          </a:ln>
        </c:spPr>
        <c:txPr>
          <a:bodyPr/>
          <a:lstStyle/>
          <a:p>
            <a:pPr>
              <a:defRPr sz="1000" b="0"/>
            </a:pPr>
            <a:endParaRPr lang="tr-TR"/>
          </a:p>
        </c:txPr>
        <c:crossAx val="1196579248"/>
        <c:crossesAt val="0"/>
        <c:auto val="1"/>
        <c:lblAlgn val="ctr"/>
        <c:lblOffset val="100"/>
        <c:noMultiLvlLbl val="0"/>
      </c:catAx>
      <c:spPr>
        <a:noFill/>
        <a:ln>
          <a:solidFill>
            <a:srgbClr val="B3B3B3"/>
          </a:solidFill>
          <a:prstDash val="solid"/>
        </a:ln>
      </c:spPr>
    </c:plotArea>
    <c:legend>
      <c:legendPos val="r"/>
      <c:layout/>
      <c:overlay val="0"/>
      <c:spPr>
        <a:noFill/>
        <a:ln>
          <a:noFill/>
        </a:ln>
      </c:spPr>
      <c:txPr>
        <a:bodyPr/>
        <a:lstStyle/>
        <a:p>
          <a:pPr>
            <a:defRPr sz="1000" b="0"/>
          </a:pPr>
          <a:endParaRPr lang="tr-TR"/>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17639548" y="8344123"/>
    <xdr:ext cx="5759640" cy="3239640"/>
    <xdr:graphicFrame macro="">
      <xdr:nvGraphicFramePr>
        <xdr:cNvPr id="2" name="Grafi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7637529" y="5053592"/>
    <xdr:ext cx="5759640" cy="3239640"/>
    <xdr:graphicFrame macro="">
      <xdr:nvGraphicFramePr>
        <xdr:cNvPr id="3" name="Grafi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7610665" y="1264227"/>
    <xdr:ext cx="5803517" cy="3793422"/>
    <xdr:graphicFrame macro="">
      <xdr:nvGraphicFramePr>
        <xdr:cNvPr id="4" name="Grafi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11441880" y="11872439"/>
    <xdr:ext cx="7051680" cy="3966479"/>
    <xdr:graphicFrame macro="">
      <xdr:nvGraphicFramePr>
        <xdr:cNvPr id="5" name="Grafik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18637560" y="12125160"/>
    <xdr:ext cx="7051680" cy="3966479"/>
    <xdr:graphicFrame macro="">
      <xdr:nvGraphicFramePr>
        <xdr:cNvPr id="6" name="Grafik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19004040" y="15491160"/>
    <xdr:ext cx="7051680" cy="3966479"/>
    <xdr:graphicFrame macro="">
      <xdr:nvGraphicFramePr>
        <xdr:cNvPr id="7" name="Grafik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absoluteAnchor>
    <xdr:pos x="11692079" y="15223320"/>
    <xdr:ext cx="7054560" cy="3968280"/>
    <xdr:graphicFrame macro="">
      <xdr:nvGraphicFramePr>
        <xdr:cNvPr id="8" name="Grafik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urkiyede-fiyatlar.o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2-asil-artisoran"/>
      <sheetName val="asil-normalize-akaryakitmevsims"/>
      <sheetName val="v1"/>
      <sheetName val="esas"/>
      <sheetName val="Sheet3"/>
      <sheetName val="asil"/>
      <sheetName val="Sheet6"/>
      <sheetName val="asil-mevsimselakaryakit"/>
      <sheetName val="asil-normalize"/>
      <sheetName val="v2-asil-mevsimsel"/>
    </sheetNames>
    <sheetDataSet>
      <sheetData sheetId="0">
        <row r="55">
          <cell r="J55">
            <v>43831</v>
          </cell>
          <cell r="K55">
            <v>43862</v>
          </cell>
          <cell r="L55">
            <v>43893</v>
          </cell>
          <cell r="M55">
            <v>43924</v>
          </cell>
          <cell r="N55">
            <v>43955</v>
          </cell>
          <cell r="O55">
            <v>43986</v>
          </cell>
          <cell r="P55">
            <v>44017</v>
          </cell>
          <cell r="Q55">
            <v>44048</v>
          </cell>
          <cell r="R55">
            <v>44079</v>
          </cell>
          <cell r="S55">
            <v>44110</v>
          </cell>
          <cell r="T55">
            <v>44141</v>
          </cell>
          <cell r="U55">
            <v>44172</v>
          </cell>
          <cell r="V55">
            <v>44203</v>
          </cell>
          <cell r="W55">
            <v>44234</v>
          </cell>
          <cell r="X55">
            <v>44265</v>
          </cell>
          <cell r="Y55">
            <v>44296</v>
          </cell>
          <cell r="Z55">
            <v>44327</v>
          </cell>
          <cell r="AA55">
            <v>44358</v>
          </cell>
          <cell r="AB55">
            <v>44389</v>
          </cell>
          <cell r="AC55">
            <v>44420</v>
          </cell>
          <cell r="AD55">
            <v>44451</v>
          </cell>
          <cell r="AE55">
            <v>44482</v>
          </cell>
          <cell r="AF55">
            <v>44513</v>
          </cell>
          <cell r="AG55">
            <v>44544</v>
          </cell>
        </row>
        <row r="56">
          <cell r="B56" t="str">
            <v>Dizel fiyatı</v>
          </cell>
          <cell r="C56" t="str">
            <v>TL/litre</v>
          </cell>
          <cell r="J56">
            <v>5.1634330163522018</v>
          </cell>
          <cell r="K56">
            <v>5.1997977962264157</v>
          </cell>
          <cell r="L56">
            <v>5.1842128905660383</v>
          </cell>
          <cell r="M56">
            <v>5.1686279849056609</v>
          </cell>
          <cell r="N56">
            <v>5.2049927647798748</v>
          </cell>
          <cell r="O56">
            <v>5.1634330163522018</v>
          </cell>
          <cell r="P56">
            <v>5.1634330163522018</v>
          </cell>
          <cell r="Q56">
            <v>5.2569424503144644</v>
          </cell>
          <cell r="R56">
            <v>5.2361625761006287</v>
          </cell>
          <cell r="S56">
            <v>5.2361625761006287</v>
          </cell>
          <cell r="T56">
            <v>5.2569424503144644</v>
          </cell>
          <cell r="U56">
            <v>5.1218732679245287</v>
          </cell>
          <cell r="V56">
            <v>5.1634330163522018</v>
          </cell>
          <cell r="W56">
            <v>5.1997977962264157</v>
          </cell>
          <cell r="X56">
            <v>5.1842128905660383</v>
          </cell>
          <cell r="Y56">
            <v>5.1686279849056609</v>
          </cell>
          <cell r="Z56">
            <v>5.2049927647798748</v>
          </cell>
          <cell r="AA56">
            <v>5.1634330163522018</v>
          </cell>
          <cell r="AB56">
            <v>5.1634330163522018</v>
          </cell>
          <cell r="AC56">
            <v>5.2569424503144644</v>
          </cell>
          <cell r="AD56">
            <v>5.2361625761006287</v>
          </cell>
          <cell r="AE56">
            <v>5.2361625761006287</v>
          </cell>
          <cell r="AF56">
            <v>5.2569424503144644</v>
          </cell>
          <cell r="AG56">
            <v>5.1218732679245287</v>
          </cell>
        </row>
        <row r="57">
          <cell r="B57" t="str">
            <v>Benzin fiyatı</v>
          </cell>
          <cell r="C57" t="str">
            <v>TL/litre</v>
          </cell>
          <cell r="J57">
            <v>5.7092181194968541</v>
          </cell>
          <cell r="K57">
            <v>5.6832432767295593</v>
          </cell>
          <cell r="L57">
            <v>5.7871426477987411</v>
          </cell>
          <cell r="M57">
            <v>5.9170168616352203</v>
          </cell>
          <cell r="N57">
            <v>5.8910420188679229</v>
          </cell>
          <cell r="O57">
            <v>5.9014319559748429</v>
          </cell>
          <cell r="P57">
            <v>5.9274067987421377</v>
          </cell>
          <cell r="Q57">
            <v>5.9274067987421377</v>
          </cell>
          <cell r="R57">
            <v>5.8131174905660368</v>
          </cell>
          <cell r="S57">
            <v>5.7351929622641498</v>
          </cell>
          <cell r="T57">
            <v>5.6832432767295593</v>
          </cell>
          <cell r="U57">
            <v>5.631293591194968</v>
          </cell>
          <cell r="V57">
            <v>5.7092181194968541</v>
          </cell>
          <cell r="W57">
            <v>5.6832432767295593</v>
          </cell>
          <cell r="X57">
            <v>5.7871426477987411</v>
          </cell>
          <cell r="Y57">
            <v>5.9170168616352203</v>
          </cell>
          <cell r="Z57">
            <v>5.8910420188679229</v>
          </cell>
          <cell r="AA57">
            <v>5.9014319559748429</v>
          </cell>
          <cell r="AB57">
            <v>5.9274067987421377</v>
          </cell>
          <cell r="AC57">
            <v>5.9274067987421377</v>
          </cell>
          <cell r="AD57">
            <v>5.8131174905660368</v>
          </cell>
          <cell r="AE57">
            <v>5.7351929622641498</v>
          </cell>
          <cell r="AF57">
            <v>5.6832432767295593</v>
          </cell>
          <cell r="AG57">
            <v>5.631293591194968</v>
          </cell>
        </row>
        <row r="58">
          <cell r="B58" t="str">
            <v>Doğalgaz fiyatı</v>
          </cell>
          <cell r="C58" t="str">
            <v>TL/1m3</v>
          </cell>
          <cell r="J58">
            <v>1.6317393999999996</v>
          </cell>
          <cell r="K58">
            <v>1.6317393999999996</v>
          </cell>
          <cell r="L58">
            <v>1.6317393999999996</v>
          </cell>
          <cell r="M58">
            <v>1.6317393999999996</v>
          </cell>
          <cell r="N58">
            <v>1.6317393999999996</v>
          </cell>
          <cell r="O58">
            <v>1.6317393999999996</v>
          </cell>
          <cell r="P58">
            <v>1.6317393999999996</v>
          </cell>
          <cell r="Q58">
            <v>1.6317393999999996</v>
          </cell>
          <cell r="R58">
            <v>1.6317393999999996</v>
          </cell>
          <cell r="S58">
            <v>1.6317393999999996</v>
          </cell>
          <cell r="T58">
            <v>1.6317393999999996</v>
          </cell>
          <cell r="U58">
            <v>1.6317393999999996</v>
          </cell>
          <cell r="V58">
            <v>1.6317393999999996</v>
          </cell>
          <cell r="W58">
            <v>1.6317393999999996</v>
          </cell>
          <cell r="X58">
            <v>1.6317393999999996</v>
          </cell>
          <cell r="Y58">
            <v>1.6317393999999996</v>
          </cell>
          <cell r="Z58">
            <v>1.6317393999999996</v>
          </cell>
          <cell r="AA58">
            <v>1.6317393999999996</v>
          </cell>
          <cell r="AB58">
            <v>1.6317393999999996</v>
          </cell>
          <cell r="AC58">
            <v>1.6317393999999996</v>
          </cell>
          <cell r="AD58">
            <v>1.6317393999999996</v>
          </cell>
          <cell r="AE58">
            <v>1.6317393999999996</v>
          </cell>
          <cell r="AF58">
            <v>1.6317393999999996</v>
          </cell>
          <cell r="AG58">
            <v>1.6317393999999996</v>
          </cell>
        </row>
        <row r="59">
          <cell r="B59" t="str">
            <v>Elektrik fiyatı</v>
          </cell>
          <cell r="C59" t="str">
            <v>TL/kWh</v>
          </cell>
          <cell r="J59">
            <v>0.74537308421052639</v>
          </cell>
          <cell r="K59">
            <v>0.74537308421052639</v>
          </cell>
          <cell r="L59">
            <v>0.74537308421052639</v>
          </cell>
          <cell r="M59">
            <v>0.74537308421052639</v>
          </cell>
          <cell r="N59">
            <v>0.74537308421052639</v>
          </cell>
          <cell r="O59">
            <v>0.74537308421052639</v>
          </cell>
          <cell r="P59">
            <v>0.74537308421052639</v>
          </cell>
          <cell r="Q59">
            <v>0.74537308421052639</v>
          </cell>
          <cell r="R59">
            <v>0.74537308421052639</v>
          </cell>
          <cell r="S59">
            <v>0.74537308421052639</v>
          </cell>
          <cell r="T59">
            <v>0.74537308421052639</v>
          </cell>
          <cell r="U59">
            <v>0.74537308421052639</v>
          </cell>
          <cell r="V59">
            <v>0.74537308421052639</v>
          </cell>
          <cell r="W59">
            <v>0.74537308421052639</v>
          </cell>
          <cell r="X59">
            <v>0.74537308421052639</v>
          </cell>
          <cell r="Y59">
            <v>0.74537308421052639</v>
          </cell>
          <cell r="Z59">
            <v>0.74537308421052639</v>
          </cell>
          <cell r="AA59">
            <v>0.74537308421052639</v>
          </cell>
          <cell r="AB59">
            <v>0.74537308421052639</v>
          </cell>
          <cell r="AC59">
            <v>0.74537308421052639</v>
          </cell>
          <cell r="AD59">
            <v>0.74537308421052639</v>
          </cell>
          <cell r="AE59">
            <v>0.74537308421052639</v>
          </cell>
          <cell r="AF59">
            <v>0.74537308421052639</v>
          </cell>
          <cell r="AG59">
            <v>0.74537308421052639</v>
          </cell>
        </row>
        <row r="61">
          <cell r="J61">
            <v>43831</v>
          </cell>
          <cell r="K61">
            <v>43862</v>
          </cell>
          <cell r="L61">
            <v>43893</v>
          </cell>
          <cell r="M61">
            <v>43924</v>
          </cell>
          <cell r="N61">
            <v>43955</v>
          </cell>
          <cell r="O61">
            <v>43986</v>
          </cell>
          <cell r="P61">
            <v>44017</v>
          </cell>
          <cell r="Q61">
            <v>44048</v>
          </cell>
          <cell r="R61">
            <v>44079</v>
          </cell>
          <cell r="S61">
            <v>44110</v>
          </cell>
          <cell r="T61">
            <v>44141</v>
          </cell>
          <cell r="U61">
            <v>44172</v>
          </cell>
          <cell r="V61">
            <v>44203</v>
          </cell>
          <cell r="W61">
            <v>44234</v>
          </cell>
          <cell r="X61">
            <v>44265</v>
          </cell>
          <cell r="Y61">
            <v>44296</v>
          </cell>
          <cell r="Z61">
            <v>44327</v>
          </cell>
          <cell r="AA61">
            <v>44358</v>
          </cell>
          <cell r="AB61">
            <v>44389</v>
          </cell>
          <cell r="AC61">
            <v>44420</v>
          </cell>
          <cell r="AD61">
            <v>44451</v>
          </cell>
          <cell r="AE61">
            <v>44482</v>
          </cell>
          <cell r="AF61">
            <v>44513</v>
          </cell>
          <cell r="AG61">
            <v>44544</v>
          </cell>
        </row>
        <row r="62">
          <cell r="B62" t="str">
            <v>Dizel fiyatı</v>
          </cell>
          <cell r="C62" t="str">
            <v>(2020.09=100)</v>
          </cell>
          <cell r="J62">
            <v>100</v>
          </cell>
          <cell r="K62">
            <v>100</v>
          </cell>
          <cell r="L62">
            <v>100</v>
          </cell>
          <cell r="M62">
            <v>100</v>
          </cell>
          <cell r="N62">
            <v>100</v>
          </cell>
          <cell r="O62">
            <v>100</v>
          </cell>
          <cell r="P62">
            <v>100</v>
          </cell>
          <cell r="Q62">
            <v>100</v>
          </cell>
          <cell r="R62">
            <v>100</v>
          </cell>
          <cell r="S62">
            <v>100.00000000000001</v>
          </cell>
          <cell r="T62">
            <v>100.39685311355078</v>
          </cell>
          <cell r="U62">
            <v>97.817307875470675</v>
          </cell>
          <cell r="V62">
            <v>98.611014102572256</v>
          </cell>
          <cell r="W62">
            <v>99.305507051286128</v>
          </cell>
          <cell r="X62">
            <v>99.00786721612306</v>
          </cell>
          <cell r="Y62">
            <v>98.71022738095995</v>
          </cell>
          <cell r="Z62">
            <v>99.404720329673822</v>
          </cell>
          <cell r="AA62">
            <v>98.611014102572256</v>
          </cell>
          <cell r="AB62">
            <v>98.611014102572256</v>
          </cell>
          <cell r="AC62">
            <v>100.39685311355078</v>
          </cell>
          <cell r="AD62">
            <v>100.00000000000001</v>
          </cell>
          <cell r="AE62">
            <v>100.00000000000001</v>
          </cell>
          <cell r="AF62">
            <v>100.39685311355078</v>
          </cell>
          <cell r="AG62">
            <v>97.817307875470675</v>
          </cell>
        </row>
        <row r="63">
          <cell r="B63" t="str">
            <v>Benzin fiyatı</v>
          </cell>
          <cell r="C63" t="str">
            <v>(2020.09=100)</v>
          </cell>
          <cell r="J63">
            <v>100</v>
          </cell>
          <cell r="K63">
            <v>100</v>
          </cell>
          <cell r="L63">
            <v>100</v>
          </cell>
          <cell r="M63">
            <v>100</v>
          </cell>
          <cell r="N63">
            <v>100</v>
          </cell>
          <cell r="O63">
            <v>100</v>
          </cell>
          <cell r="P63">
            <v>100</v>
          </cell>
          <cell r="Q63">
            <v>100</v>
          </cell>
          <cell r="R63">
            <v>100</v>
          </cell>
          <cell r="S63">
            <v>98.659505361308305</v>
          </cell>
          <cell r="T63">
            <v>97.765842268847194</v>
          </cell>
          <cell r="U63">
            <v>96.872179176386055</v>
          </cell>
          <cell r="V63">
            <v>98.212673815077736</v>
          </cell>
          <cell r="W63">
            <v>97.765842268847194</v>
          </cell>
          <cell r="X63">
            <v>99.553168453769445</v>
          </cell>
          <cell r="Y63">
            <v>101.78732618492228</v>
          </cell>
          <cell r="Z63">
            <v>101.34049463869169</v>
          </cell>
          <cell r="AA63">
            <v>101.51922725718393</v>
          </cell>
          <cell r="AB63">
            <v>101.9660588034145</v>
          </cell>
          <cell r="AC63">
            <v>101.9660588034145</v>
          </cell>
          <cell r="AD63">
            <v>100.00000000000001</v>
          </cell>
          <cell r="AE63">
            <v>98.659505361308305</v>
          </cell>
          <cell r="AF63">
            <v>97.765842268847194</v>
          </cell>
          <cell r="AG63">
            <v>96.872179176386055</v>
          </cell>
        </row>
        <row r="64">
          <cell r="B64" t="str">
            <v>Doğalgaz fiyatı</v>
          </cell>
          <cell r="C64" t="str">
            <v>(2020.09=100)</v>
          </cell>
          <cell r="J64">
            <v>100</v>
          </cell>
          <cell r="K64">
            <v>100</v>
          </cell>
          <cell r="L64">
            <v>100</v>
          </cell>
          <cell r="M64">
            <v>100</v>
          </cell>
          <cell r="N64">
            <v>100</v>
          </cell>
          <cell r="O64">
            <v>100</v>
          </cell>
          <cell r="P64">
            <v>100</v>
          </cell>
          <cell r="Q64">
            <v>100</v>
          </cell>
          <cell r="R64">
            <v>100</v>
          </cell>
          <cell r="S64">
            <v>100</v>
          </cell>
          <cell r="T64">
            <v>100</v>
          </cell>
          <cell r="U64">
            <v>100</v>
          </cell>
          <cell r="V64">
            <v>100</v>
          </cell>
          <cell r="W64">
            <v>100</v>
          </cell>
          <cell r="X64">
            <v>100</v>
          </cell>
          <cell r="Y64">
            <v>100</v>
          </cell>
          <cell r="Z64">
            <v>100</v>
          </cell>
          <cell r="AA64">
            <v>100</v>
          </cell>
          <cell r="AB64">
            <v>100</v>
          </cell>
          <cell r="AC64">
            <v>100</v>
          </cell>
          <cell r="AD64">
            <v>100</v>
          </cell>
          <cell r="AE64">
            <v>100</v>
          </cell>
          <cell r="AF64">
            <v>100</v>
          </cell>
          <cell r="AG64">
            <v>100</v>
          </cell>
        </row>
        <row r="65">
          <cell r="B65" t="str">
            <v>Elektrik fiyatı</v>
          </cell>
          <cell r="C65" t="str">
            <v>(2020.09=100)</v>
          </cell>
          <cell r="J65">
            <v>100</v>
          </cell>
          <cell r="K65">
            <v>100</v>
          </cell>
          <cell r="L65">
            <v>100</v>
          </cell>
          <cell r="M65">
            <v>100</v>
          </cell>
          <cell r="N65">
            <v>100</v>
          </cell>
          <cell r="O65">
            <v>100</v>
          </cell>
          <cell r="P65">
            <v>100</v>
          </cell>
          <cell r="Q65">
            <v>100</v>
          </cell>
          <cell r="R65">
            <v>100</v>
          </cell>
          <cell r="S65">
            <v>100</v>
          </cell>
          <cell r="T65">
            <v>100</v>
          </cell>
          <cell r="U65">
            <v>100</v>
          </cell>
          <cell r="V65">
            <v>100</v>
          </cell>
          <cell r="W65">
            <v>100</v>
          </cell>
          <cell r="X65">
            <v>100</v>
          </cell>
          <cell r="Y65">
            <v>100</v>
          </cell>
          <cell r="Z65">
            <v>100</v>
          </cell>
          <cell r="AA65">
            <v>100</v>
          </cell>
          <cell r="AB65">
            <v>100</v>
          </cell>
          <cell r="AC65">
            <v>100</v>
          </cell>
          <cell r="AD65">
            <v>100</v>
          </cell>
          <cell r="AE65">
            <v>100</v>
          </cell>
          <cell r="AF65">
            <v>100</v>
          </cell>
          <cell r="AG65">
            <v>100</v>
          </cell>
        </row>
        <row r="100">
          <cell r="O100" t="str">
            <v>T=-3</v>
          </cell>
          <cell r="P100" t="str">
            <v>T=-2</v>
          </cell>
          <cell r="Q100" t="str">
            <v>T=-1</v>
          </cell>
          <cell r="R100" t="str">
            <v>T=0</v>
          </cell>
          <cell r="S100" t="str">
            <v>T=1</v>
          </cell>
          <cell r="T100" t="str">
            <v>T=2</v>
          </cell>
          <cell r="U100" t="str">
            <v>T=3</v>
          </cell>
          <cell r="V100" t="str">
            <v>T=4</v>
          </cell>
          <cell r="W100" t="str">
            <v>T=5</v>
          </cell>
          <cell r="X100" t="str">
            <v>T=6</v>
          </cell>
          <cell r="Y100" t="str">
            <v>T=7</v>
          </cell>
          <cell r="Z100" t="str">
            <v>T=8</v>
          </cell>
          <cell r="AA100" t="str">
            <v>T=9</v>
          </cell>
          <cell r="AB100" t="str">
            <v>T=10</v>
          </cell>
          <cell r="AC100" t="str">
            <v>T=11</v>
          </cell>
          <cell r="AD100" t="str">
            <v>T=12</v>
          </cell>
          <cell r="AE100" t="str">
            <v>T=13</v>
          </cell>
          <cell r="AF100" t="str">
            <v>T=14</v>
          </cell>
          <cell r="AG100" t="str">
            <v>T=15</v>
          </cell>
        </row>
        <row r="101">
          <cell r="C101" t="str">
            <v>%10 Petrol fiyat artışı</v>
          </cell>
          <cell r="O101">
            <v>100</v>
          </cell>
          <cell r="P101">
            <v>100</v>
          </cell>
          <cell r="Q101">
            <v>100</v>
          </cell>
          <cell r="R101">
            <v>100</v>
          </cell>
          <cell r="S101">
            <v>104.071802831422</v>
          </cell>
          <cell r="T101">
            <v>104.478983114564</v>
          </cell>
          <cell r="U101">
            <v>101.83231127414</v>
          </cell>
          <cell r="V101">
            <v>102.64667184042401</v>
          </cell>
          <cell r="W101">
            <v>103.359237335923</v>
          </cell>
          <cell r="X101">
            <v>103.053852123566</v>
          </cell>
          <cell r="Y101">
            <v>102.74846691121</v>
          </cell>
          <cell r="Z101">
            <v>103.461032406708</v>
          </cell>
          <cell r="AA101">
            <v>102.64667184042401</v>
          </cell>
          <cell r="AB101">
            <v>102.64667184042401</v>
          </cell>
          <cell r="AC101">
            <v>104.478983114564</v>
          </cell>
          <cell r="AD101">
            <v>104.071802831422</v>
          </cell>
          <cell r="AE101">
            <v>104.071802831422</v>
          </cell>
          <cell r="AF101">
            <v>104.478983114564</v>
          </cell>
          <cell r="AG101">
            <v>101.83231127414</v>
          </cell>
        </row>
        <row r="102">
          <cell r="C102" t="str">
            <v>%10 Kur artışı</v>
          </cell>
          <cell r="O102">
            <v>100</v>
          </cell>
          <cell r="P102">
            <v>100</v>
          </cell>
          <cell r="Q102">
            <v>100</v>
          </cell>
          <cell r="R102">
            <v>100</v>
          </cell>
          <cell r="S102">
            <v>105.446036287026</v>
          </cell>
          <cell r="T102">
            <v>105.893934598483</v>
          </cell>
          <cell r="U102">
            <v>102.982595574016</v>
          </cell>
          <cell r="V102">
            <v>103.878392196929</v>
          </cell>
          <cell r="W102">
            <v>104.66221424197801</v>
          </cell>
          <cell r="X102">
            <v>104.326290508385</v>
          </cell>
          <cell r="Y102">
            <v>103.990366774793</v>
          </cell>
          <cell r="Z102">
            <v>104.774188819842</v>
          </cell>
          <cell r="AA102">
            <v>103.878392196929</v>
          </cell>
          <cell r="AB102">
            <v>103.878392196929</v>
          </cell>
          <cell r="AC102">
            <v>105.893934598483</v>
          </cell>
          <cell r="AD102">
            <v>105.446036287026</v>
          </cell>
          <cell r="AE102">
            <v>105.446036287026</v>
          </cell>
          <cell r="AF102">
            <v>105.893934598483</v>
          </cell>
          <cell r="AG102">
            <v>102.982595574016</v>
          </cell>
        </row>
        <row r="103">
          <cell r="C103" t="str">
            <v>%10 Petrol ve %10 Kur artışı</v>
          </cell>
          <cell r="O103">
            <v>100</v>
          </cell>
          <cell r="P103">
            <v>100</v>
          </cell>
          <cell r="Q103">
            <v>100</v>
          </cell>
          <cell r="R103">
            <v>100</v>
          </cell>
          <cell r="S103">
            <v>109.92501940159001</v>
          </cell>
          <cell r="T103">
            <v>110.372917713047</v>
          </cell>
          <cell r="U103">
            <v>107.46157868858</v>
          </cell>
          <cell r="V103">
            <v>108.357375311493</v>
          </cell>
          <cell r="W103">
            <v>109.14119735654199</v>
          </cell>
          <cell r="X103">
            <v>108.805273622949</v>
          </cell>
          <cell r="Y103">
            <v>108.46934988935701</v>
          </cell>
          <cell r="Z103">
            <v>109.253171934406</v>
          </cell>
          <cell r="AA103">
            <v>108.357375311493</v>
          </cell>
          <cell r="AB103">
            <v>108.357375311493</v>
          </cell>
          <cell r="AC103">
            <v>110.372917713047</v>
          </cell>
          <cell r="AD103">
            <v>109.92501940159001</v>
          </cell>
          <cell r="AE103">
            <v>109.92501940159001</v>
          </cell>
          <cell r="AF103">
            <v>110.372917713047</v>
          </cell>
          <cell r="AG103">
            <v>107.46157868858</v>
          </cell>
        </row>
        <row r="104">
          <cell r="C104" t="str">
            <v>Petrol fiyatlarında %10 düşüş</v>
          </cell>
          <cell r="O104">
            <v>100</v>
          </cell>
          <cell r="P104">
            <v>100</v>
          </cell>
          <cell r="Q104">
            <v>100</v>
          </cell>
          <cell r="R104">
            <v>100</v>
          </cell>
          <cell r="S104">
            <v>95.928197168578393</v>
          </cell>
          <cell r="T104">
            <v>96.335377451720504</v>
          </cell>
          <cell r="U104">
            <v>93.688705611296399</v>
          </cell>
          <cell r="V104">
            <v>94.503066177580806</v>
          </cell>
          <cell r="W104">
            <v>95.215631673079599</v>
          </cell>
          <cell r="X104">
            <v>94.910246460723002</v>
          </cell>
          <cell r="Y104">
            <v>94.604861248366404</v>
          </cell>
          <cell r="Z104">
            <v>95.317426743865099</v>
          </cell>
          <cell r="AA104">
            <v>94.503066177580806</v>
          </cell>
          <cell r="AB104">
            <v>94.503066177580806</v>
          </cell>
          <cell r="AC104">
            <v>96.335377451720504</v>
          </cell>
          <cell r="AD104">
            <v>95.928197168578393</v>
          </cell>
          <cell r="AE104">
            <v>95.928197168578393</v>
          </cell>
          <cell r="AF104">
            <v>96.335377451720504</v>
          </cell>
          <cell r="AG104">
            <v>93.688705611296399</v>
          </cell>
        </row>
        <row r="105">
          <cell r="C105" t="str">
            <v>Kurda %5 düşüş</v>
          </cell>
          <cell r="O105">
            <v>100</v>
          </cell>
          <cell r="P105">
            <v>100</v>
          </cell>
          <cell r="Q105">
            <v>100</v>
          </cell>
          <cell r="R105">
            <v>100</v>
          </cell>
          <cell r="S105">
            <v>97.276981856486799</v>
          </cell>
          <cell r="T105">
            <v>97.663803125471802</v>
          </cell>
          <cell r="U105">
            <v>95.149464877068993</v>
          </cell>
          <cell r="V105">
            <v>95.923107415039098</v>
          </cell>
          <cell r="W105">
            <v>96.600044635762899</v>
          </cell>
          <cell r="X105">
            <v>96.309928684024101</v>
          </cell>
          <cell r="Y105">
            <v>96.019812732285402</v>
          </cell>
          <cell r="Z105">
            <v>96.696749953009203</v>
          </cell>
          <cell r="AA105">
            <v>95.923107415039098</v>
          </cell>
          <cell r="AB105">
            <v>95.923107415039098</v>
          </cell>
          <cell r="AC105">
            <v>97.663803125471802</v>
          </cell>
          <cell r="AD105">
            <v>97.276981856486799</v>
          </cell>
          <cell r="AE105">
            <v>97.276981856486799</v>
          </cell>
          <cell r="AF105">
            <v>97.663803125471802</v>
          </cell>
          <cell r="AG105">
            <v>95.149464877068993</v>
          </cell>
        </row>
        <row r="106">
          <cell r="O106" t="str">
            <v>T=-3</v>
          </cell>
          <cell r="P106" t="str">
            <v>T=-2</v>
          </cell>
          <cell r="Q106" t="str">
            <v>T=-1</v>
          </cell>
          <cell r="R106" t="str">
            <v>T=0</v>
          </cell>
          <cell r="S106" t="str">
            <v>T=1</v>
          </cell>
          <cell r="T106" t="str">
            <v>T=2</v>
          </cell>
          <cell r="U106" t="str">
            <v>T=3</v>
          </cell>
          <cell r="V106" t="str">
            <v>T=4</v>
          </cell>
          <cell r="W106" t="str">
            <v>T=5</v>
          </cell>
          <cell r="X106" t="str">
            <v>T=6</v>
          </cell>
          <cell r="Y106" t="str">
            <v>T=7</v>
          </cell>
          <cell r="Z106" t="str">
            <v>T=8</v>
          </cell>
          <cell r="AA106" t="str">
            <v>T=9</v>
          </cell>
          <cell r="AB106" t="str">
            <v>T=10</v>
          </cell>
          <cell r="AC106" t="str">
            <v>T=11</v>
          </cell>
          <cell r="AD106" t="str">
            <v>T=12</v>
          </cell>
          <cell r="AE106" t="str">
            <v>T=13</v>
          </cell>
          <cell r="AF106" t="str">
            <v>T=14</v>
          </cell>
          <cell r="AG106" t="str">
            <v>T=15</v>
          </cell>
        </row>
        <row r="107">
          <cell r="C107" t="str">
            <v>%10 Petrol fiyat artışı</v>
          </cell>
          <cell r="O107">
            <v>100</v>
          </cell>
          <cell r="P107">
            <v>100</v>
          </cell>
          <cell r="Q107">
            <v>100</v>
          </cell>
          <cell r="R107">
            <v>100</v>
          </cell>
          <cell r="S107">
            <v>102.30015692665199</v>
          </cell>
          <cell r="T107">
            <v>101.380094155991</v>
          </cell>
          <cell r="U107">
            <v>100.46003138533</v>
          </cell>
          <cell r="V107">
            <v>101.840125541322</v>
          </cell>
          <cell r="W107">
            <v>101.380094155991</v>
          </cell>
          <cell r="X107">
            <v>103.220219697313</v>
          </cell>
          <cell r="Y107">
            <v>105.52037662396501</v>
          </cell>
          <cell r="Z107">
            <v>105.06034523863499</v>
          </cell>
          <cell r="AA107">
            <v>105.244357792767</v>
          </cell>
          <cell r="AB107">
            <v>105.704389178097</v>
          </cell>
          <cell r="AC107">
            <v>105.704389178097</v>
          </cell>
          <cell r="AD107">
            <v>103.680251082643</v>
          </cell>
          <cell r="AE107">
            <v>102.30015692665199</v>
          </cell>
          <cell r="AF107">
            <v>101.380094155991</v>
          </cell>
          <cell r="AG107">
            <v>100.46003138533</v>
          </cell>
        </row>
        <row r="108">
          <cell r="C108" t="str">
            <v>%10 Kur artışı</v>
          </cell>
          <cell r="O108">
            <v>100</v>
          </cell>
          <cell r="P108">
            <v>100</v>
          </cell>
          <cell r="Q108">
            <v>100</v>
          </cell>
          <cell r="R108">
            <v>100</v>
          </cell>
          <cell r="S108">
            <v>103.312225974379</v>
          </cell>
          <cell r="T108">
            <v>102.30015692665199</v>
          </cell>
          <cell r="U108">
            <v>101.288087878925</v>
          </cell>
          <cell r="V108">
            <v>102.806191450516</v>
          </cell>
          <cell r="W108">
            <v>102.30015692665199</v>
          </cell>
          <cell r="X108">
            <v>104.324295022106</v>
          </cell>
          <cell r="Y108">
            <v>106.854467641423</v>
          </cell>
          <cell r="Z108">
            <v>106.34843311756001</v>
          </cell>
          <cell r="AA108">
            <v>106.550846927105</v>
          </cell>
          <cell r="AB108">
            <v>107.056881450969</v>
          </cell>
          <cell r="AC108">
            <v>107.056881450969</v>
          </cell>
          <cell r="AD108">
            <v>104.83032954597</v>
          </cell>
          <cell r="AE108">
            <v>103.312225974379</v>
          </cell>
          <cell r="AF108">
            <v>102.30015692665199</v>
          </cell>
          <cell r="AG108">
            <v>101.288087878925</v>
          </cell>
        </row>
        <row r="109">
          <cell r="C109" t="str">
            <v>%10 Petrol ve %10 Kur artışı</v>
          </cell>
          <cell r="O109">
            <v>100</v>
          </cell>
          <cell r="P109">
            <v>100</v>
          </cell>
          <cell r="Q109">
            <v>100</v>
          </cell>
          <cell r="R109">
            <v>100</v>
          </cell>
          <cell r="S109">
            <v>107.360502165287</v>
          </cell>
          <cell r="T109">
            <v>106.34843311756001</v>
          </cell>
          <cell r="U109">
            <v>105.336364069833</v>
          </cell>
          <cell r="V109">
            <v>106.854467641423</v>
          </cell>
          <cell r="W109">
            <v>106.34843311756001</v>
          </cell>
          <cell r="X109">
            <v>108.372571213014</v>
          </cell>
          <cell r="Y109">
            <v>110.902743832331</v>
          </cell>
          <cell r="Z109">
            <v>110.396709308468</v>
          </cell>
          <cell r="AA109">
            <v>110.599123118013</v>
          </cell>
          <cell r="AB109">
            <v>111.105157641877</v>
          </cell>
          <cell r="AC109">
            <v>111.105157641877</v>
          </cell>
          <cell r="AD109">
            <v>108.87860573687701</v>
          </cell>
          <cell r="AE109">
            <v>107.360502165287</v>
          </cell>
          <cell r="AF109">
            <v>106.34843311756001</v>
          </cell>
          <cell r="AG109">
            <v>105.336364069833</v>
          </cell>
        </row>
        <row r="110">
          <cell r="C110" t="str">
            <v>Petrol fiyatlarında %10 düşüş</v>
          </cell>
          <cell r="O110">
            <v>100</v>
          </cell>
          <cell r="P110">
            <v>100</v>
          </cell>
          <cell r="Q110">
            <v>100</v>
          </cell>
          <cell r="R110">
            <v>100</v>
          </cell>
          <cell r="S110">
            <v>94.939654761365304</v>
          </cell>
          <cell r="T110">
            <v>94.019591990704399</v>
          </cell>
          <cell r="U110">
            <v>93.099529220043493</v>
          </cell>
          <cell r="V110">
            <v>94.479623376034795</v>
          </cell>
          <cell r="W110">
            <v>94.019591990704399</v>
          </cell>
          <cell r="X110">
            <v>95.859717532026096</v>
          </cell>
          <cell r="Y110">
            <v>98.159874458678203</v>
          </cell>
          <cell r="Z110">
            <v>97.699843073347793</v>
          </cell>
          <cell r="AA110">
            <v>97.883855627480003</v>
          </cell>
          <cell r="AB110">
            <v>98.343887012810498</v>
          </cell>
          <cell r="AC110">
            <v>98.343887012810498</v>
          </cell>
          <cell r="AD110">
            <v>96.319748917356506</v>
          </cell>
          <cell r="AE110">
            <v>94.939654761365304</v>
          </cell>
          <cell r="AF110">
            <v>94.019591990704399</v>
          </cell>
          <cell r="AG110">
            <v>93.099529220043493</v>
          </cell>
        </row>
        <row r="111">
          <cell r="C111" t="str">
            <v>Kurda %5 düşüş</v>
          </cell>
          <cell r="O111">
            <v>100</v>
          </cell>
          <cell r="P111">
            <v>100</v>
          </cell>
          <cell r="Q111">
            <v>100</v>
          </cell>
          <cell r="R111">
            <v>100</v>
          </cell>
          <cell r="S111">
            <v>96.273745778823496</v>
          </cell>
          <cell r="T111">
            <v>95.3996861466957</v>
          </cell>
          <cell r="U111">
            <v>94.525626514567904</v>
          </cell>
          <cell r="V111">
            <v>95.836715962759598</v>
          </cell>
          <cell r="W111">
            <v>95.3996861466957</v>
          </cell>
          <cell r="X111">
            <v>97.147805410951307</v>
          </cell>
          <cell r="Y111">
            <v>99.332954491270897</v>
          </cell>
          <cell r="Z111">
            <v>98.895924675206999</v>
          </cell>
          <cell r="AA111">
            <v>99.070736601632504</v>
          </cell>
          <cell r="AB111">
            <v>99.507766417696502</v>
          </cell>
          <cell r="AC111">
            <v>99.507766417696502</v>
          </cell>
          <cell r="AD111">
            <v>97.584835227015205</v>
          </cell>
          <cell r="AE111">
            <v>96.273745778823496</v>
          </cell>
          <cell r="AF111">
            <v>95.3996861466957</v>
          </cell>
          <cell r="AG111">
            <v>94.525626514567904</v>
          </cell>
        </row>
        <row r="112">
          <cell r="O112" t="str">
            <v>T=-3</v>
          </cell>
          <cell r="P112" t="str">
            <v>T=-2</v>
          </cell>
          <cell r="Q112" t="str">
            <v>T=-1</v>
          </cell>
          <cell r="R112" t="str">
            <v>T=0</v>
          </cell>
          <cell r="S112" t="str">
            <v>T=1</v>
          </cell>
          <cell r="T112" t="str">
            <v>T=2</v>
          </cell>
          <cell r="U112" t="str">
            <v>T=3</v>
          </cell>
          <cell r="V112" t="str">
            <v>T=4</v>
          </cell>
          <cell r="W112" t="str">
            <v>T=5</v>
          </cell>
          <cell r="X112" t="str">
            <v>T=6</v>
          </cell>
          <cell r="Y112" t="str">
            <v>T=7</v>
          </cell>
          <cell r="Z112" t="str">
            <v>T=8</v>
          </cell>
          <cell r="AA112" t="str">
            <v>T=9</v>
          </cell>
          <cell r="AB112" t="str">
            <v>T=10</v>
          </cell>
          <cell r="AC112" t="str">
            <v>T=11</v>
          </cell>
          <cell r="AD112" t="str">
            <v>T=12</v>
          </cell>
          <cell r="AE112" t="str">
            <v>T=13</v>
          </cell>
          <cell r="AF112" t="str">
            <v>T=14</v>
          </cell>
          <cell r="AG112" t="str">
            <v>T=15</v>
          </cell>
        </row>
        <row r="113">
          <cell r="C113" t="str">
            <v>%10 Petrol fiyat artışı</v>
          </cell>
          <cell r="O113">
            <v>100</v>
          </cell>
          <cell r="P113">
            <v>100</v>
          </cell>
          <cell r="Q113">
            <v>100</v>
          </cell>
          <cell r="R113">
            <v>100</v>
          </cell>
          <cell r="S113">
            <v>100.857908255159</v>
          </cell>
          <cell r="T113">
            <v>101.715816510317</v>
          </cell>
          <cell r="U113">
            <v>102.573724765476</v>
          </cell>
          <cell r="V113">
            <v>102.573724765476</v>
          </cell>
          <cell r="W113">
            <v>102.573724765476</v>
          </cell>
          <cell r="X113">
            <v>102.573724765476</v>
          </cell>
          <cell r="Y113">
            <v>103.86058714821399</v>
          </cell>
          <cell r="Z113">
            <v>105.147449530952</v>
          </cell>
          <cell r="AA113">
            <v>106.43431191369</v>
          </cell>
          <cell r="AB113">
            <v>106.43431191369</v>
          </cell>
          <cell r="AC113">
            <v>106.43431191369</v>
          </cell>
          <cell r="AD113">
            <v>106.43431191369</v>
          </cell>
          <cell r="AE113">
            <v>106.43431191369</v>
          </cell>
          <cell r="AF113">
            <v>106.43431191369</v>
          </cell>
          <cell r="AG113">
            <v>106.43431191369</v>
          </cell>
        </row>
        <row r="114">
          <cell r="C114" t="str">
            <v>%10 Kur artışı</v>
          </cell>
          <cell r="O114">
            <v>100</v>
          </cell>
          <cell r="P114">
            <v>100</v>
          </cell>
          <cell r="Q114">
            <v>100</v>
          </cell>
          <cell r="R114">
            <v>100</v>
          </cell>
          <cell r="S114">
            <v>102.820373388834</v>
          </cell>
          <cell r="T114">
            <v>105.640746777668</v>
          </cell>
          <cell r="U114">
            <v>108.46112016650299</v>
          </cell>
          <cell r="V114">
            <v>108.46112016650299</v>
          </cell>
          <cell r="W114">
            <v>108.46112016650299</v>
          </cell>
          <cell r="X114">
            <v>108.46112016650299</v>
          </cell>
          <cell r="Y114">
            <v>108.46112016650299</v>
          </cell>
          <cell r="Z114">
            <v>108.46112016650299</v>
          </cell>
          <cell r="AA114">
            <v>108.46112016650299</v>
          </cell>
          <cell r="AB114">
            <v>108.46112016650299</v>
          </cell>
          <cell r="AC114">
            <v>108.46112016650299</v>
          </cell>
          <cell r="AD114">
            <v>108.46112016650299</v>
          </cell>
          <cell r="AE114">
            <v>108.46112016650299</v>
          </cell>
          <cell r="AF114">
            <v>108.46112016650299</v>
          </cell>
          <cell r="AG114">
            <v>108.46112016650299</v>
          </cell>
        </row>
        <row r="115">
          <cell r="C115" t="str">
            <v>%10 Petrol ve %10 Kur artışı</v>
          </cell>
          <cell r="O115">
            <v>100</v>
          </cell>
          <cell r="P115">
            <v>100</v>
          </cell>
          <cell r="Q115">
            <v>100</v>
          </cell>
          <cell r="R115">
            <v>100</v>
          </cell>
          <cell r="S115">
            <v>103.764072469509</v>
          </cell>
          <cell r="T115">
            <v>107.52814493901801</v>
          </cell>
          <cell r="U115">
            <v>111.292217408526</v>
          </cell>
          <cell r="V115">
            <v>111.292217408526</v>
          </cell>
          <cell r="W115">
            <v>111.292217408526</v>
          </cell>
          <cell r="X115">
            <v>111.292217408526</v>
          </cell>
          <cell r="Y115">
            <v>112.70776602953801</v>
          </cell>
          <cell r="Z115">
            <v>114.12331465055</v>
          </cell>
          <cell r="AA115">
            <v>115.53886327156199</v>
          </cell>
          <cell r="AB115">
            <v>115.53886327156199</v>
          </cell>
          <cell r="AC115">
            <v>115.53886327156199</v>
          </cell>
          <cell r="AD115">
            <v>115.53886327156199</v>
          </cell>
          <cell r="AE115">
            <v>115.53886327156199</v>
          </cell>
          <cell r="AF115">
            <v>115.53886327156199</v>
          </cell>
          <cell r="AG115">
            <v>115.53886327156199</v>
          </cell>
        </row>
        <row r="116">
          <cell r="C116" t="str">
            <v>Petrol fiyatlarında %10 düşüş</v>
          </cell>
          <cell r="O116">
            <v>100</v>
          </cell>
          <cell r="P116">
            <v>100</v>
          </cell>
          <cell r="Q116">
            <v>100</v>
          </cell>
          <cell r="R116">
            <v>100</v>
          </cell>
          <cell r="S116">
            <v>99.142091744841295</v>
          </cell>
          <cell r="T116">
            <v>98.284183489682604</v>
          </cell>
          <cell r="U116">
            <v>97.426275234523899</v>
          </cell>
          <cell r="V116">
            <v>97.426275234523899</v>
          </cell>
          <cell r="W116">
            <v>97.426275234523899</v>
          </cell>
          <cell r="X116">
            <v>97.426275234523899</v>
          </cell>
          <cell r="Y116">
            <v>96.139412851785906</v>
          </cell>
          <cell r="Z116">
            <v>94.852550469047799</v>
          </cell>
          <cell r="AA116">
            <v>93.565688086309805</v>
          </cell>
          <cell r="AB116">
            <v>93.565688086309805</v>
          </cell>
          <cell r="AC116">
            <v>93.565688086309805</v>
          </cell>
          <cell r="AD116">
            <v>93.565688086309805</v>
          </cell>
          <cell r="AE116">
            <v>93.565688086309805</v>
          </cell>
          <cell r="AF116">
            <v>93.565688086309805</v>
          </cell>
          <cell r="AG116">
            <v>93.565688086309805</v>
          </cell>
        </row>
        <row r="117">
          <cell r="C117" t="str">
            <v>Kurda %5 düşüş</v>
          </cell>
          <cell r="O117">
            <v>100</v>
          </cell>
          <cell r="P117">
            <v>100</v>
          </cell>
          <cell r="Q117">
            <v>100</v>
          </cell>
          <cell r="R117">
            <v>100</v>
          </cell>
          <cell r="S117">
            <v>98.589813305582894</v>
          </cell>
          <cell r="T117">
            <v>97.179626611165801</v>
          </cell>
          <cell r="U117">
            <v>95.769439916748695</v>
          </cell>
          <cell r="V117">
            <v>95.769439916748695</v>
          </cell>
          <cell r="W117">
            <v>95.769439916748695</v>
          </cell>
          <cell r="X117">
            <v>95.769439916748695</v>
          </cell>
          <cell r="Y117">
            <v>95.769439916748695</v>
          </cell>
          <cell r="Z117">
            <v>95.769439916748695</v>
          </cell>
          <cell r="AA117">
            <v>95.769439916748695</v>
          </cell>
          <cell r="AB117">
            <v>95.769439916748695</v>
          </cell>
          <cell r="AC117">
            <v>95.769439916748695</v>
          </cell>
          <cell r="AD117">
            <v>95.769439916748695</v>
          </cell>
          <cell r="AE117">
            <v>95.769439916748695</v>
          </cell>
          <cell r="AF117">
            <v>95.769439916748695</v>
          </cell>
          <cell r="AG117">
            <v>95.769439916748695</v>
          </cell>
        </row>
        <row r="118">
          <cell r="O118" t="str">
            <v>T=-3</v>
          </cell>
          <cell r="P118" t="str">
            <v>T=-2</v>
          </cell>
          <cell r="Q118" t="str">
            <v>T=-1</v>
          </cell>
          <cell r="R118" t="str">
            <v>T=0</v>
          </cell>
          <cell r="S118" t="str">
            <v>T=1</v>
          </cell>
          <cell r="T118" t="str">
            <v>T=2</v>
          </cell>
          <cell r="U118" t="str">
            <v>T=3</v>
          </cell>
          <cell r="V118" t="str">
            <v>T=4</v>
          </cell>
          <cell r="W118" t="str">
            <v>T=5</v>
          </cell>
          <cell r="X118" t="str">
            <v>T=6</v>
          </cell>
          <cell r="Y118" t="str">
            <v>T=7</v>
          </cell>
          <cell r="Z118" t="str">
            <v>T=8</v>
          </cell>
          <cell r="AA118" t="str">
            <v>T=9</v>
          </cell>
          <cell r="AB118" t="str">
            <v>T=10</v>
          </cell>
          <cell r="AC118" t="str">
            <v>T=11</v>
          </cell>
          <cell r="AD118" t="str">
            <v>T=12</v>
          </cell>
          <cell r="AE118" t="str">
            <v>T=13</v>
          </cell>
          <cell r="AF118" t="str">
            <v>T=14</v>
          </cell>
          <cell r="AG118" t="str">
            <v>T=15</v>
          </cell>
        </row>
        <row r="119">
          <cell r="C119" t="str">
            <v>%10 Petrol fiyat artışı</v>
          </cell>
          <cell r="O119">
            <v>100</v>
          </cell>
          <cell r="P119">
            <v>100</v>
          </cell>
          <cell r="Q119">
            <v>100</v>
          </cell>
          <cell r="R119">
            <v>100</v>
          </cell>
          <cell r="S119">
            <v>100</v>
          </cell>
          <cell r="T119">
            <v>100</v>
          </cell>
          <cell r="U119">
            <v>100</v>
          </cell>
          <cell r="V119">
            <v>100</v>
          </cell>
          <cell r="W119">
            <v>100</v>
          </cell>
          <cell r="X119">
            <v>100</v>
          </cell>
          <cell r="Y119">
            <v>100</v>
          </cell>
          <cell r="Z119">
            <v>100</v>
          </cell>
          <cell r="AA119">
            <v>100</v>
          </cell>
          <cell r="AB119">
            <v>102.672605790646</v>
          </cell>
          <cell r="AC119">
            <v>102.672605790646</v>
          </cell>
          <cell r="AD119">
            <v>102.672605790646</v>
          </cell>
          <cell r="AE119">
            <v>102.672605790646</v>
          </cell>
          <cell r="AF119">
            <v>102.672605790646</v>
          </cell>
          <cell r="AG119">
            <v>102.672605790646</v>
          </cell>
        </row>
        <row r="120">
          <cell r="C120" t="str">
            <v>%10 Kur artışı</v>
          </cell>
          <cell r="O120">
            <v>100</v>
          </cell>
          <cell r="P120">
            <v>100</v>
          </cell>
          <cell r="Q120">
            <v>100</v>
          </cell>
          <cell r="R120">
            <v>100</v>
          </cell>
          <cell r="S120">
            <v>100</v>
          </cell>
          <cell r="T120">
            <v>100</v>
          </cell>
          <cell r="U120">
            <v>100</v>
          </cell>
          <cell r="V120">
            <v>110</v>
          </cell>
          <cell r="W120">
            <v>110</v>
          </cell>
          <cell r="X120">
            <v>110</v>
          </cell>
          <cell r="Y120">
            <v>110</v>
          </cell>
          <cell r="Z120">
            <v>110</v>
          </cell>
          <cell r="AA120">
            <v>110</v>
          </cell>
          <cell r="AB120">
            <v>110</v>
          </cell>
          <cell r="AC120">
            <v>110</v>
          </cell>
          <cell r="AD120">
            <v>110</v>
          </cell>
          <cell r="AE120">
            <v>110</v>
          </cell>
          <cell r="AF120">
            <v>110</v>
          </cell>
          <cell r="AG120">
            <v>110</v>
          </cell>
        </row>
        <row r="121">
          <cell r="C121" t="str">
            <v>%10 Petrol ve %10 Kur artışı</v>
          </cell>
          <cell r="O121">
            <v>100</v>
          </cell>
          <cell r="P121">
            <v>100</v>
          </cell>
          <cell r="Q121">
            <v>100</v>
          </cell>
          <cell r="R121">
            <v>100</v>
          </cell>
          <cell r="S121">
            <v>100</v>
          </cell>
          <cell r="T121">
            <v>100</v>
          </cell>
          <cell r="U121">
            <v>100</v>
          </cell>
          <cell r="V121">
            <v>110</v>
          </cell>
          <cell r="W121">
            <v>110</v>
          </cell>
          <cell r="X121">
            <v>110</v>
          </cell>
          <cell r="Y121">
            <v>110</v>
          </cell>
          <cell r="Z121">
            <v>110</v>
          </cell>
          <cell r="AA121">
            <v>110</v>
          </cell>
          <cell r="AB121">
            <v>112.939866369711</v>
          </cell>
          <cell r="AC121">
            <v>112.939866369711</v>
          </cell>
          <cell r="AD121">
            <v>112.939866369711</v>
          </cell>
          <cell r="AE121">
            <v>112.939866369711</v>
          </cell>
          <cell r="AF121">
            <v>112.939866369711</v>
          </cell>
          <cell r="AG121">
            <v>112.939866369711</v>
          </cell>
        </row>
        <row r="122">
          <cell r="C122" t="str">
            <v>Petrol fiyatlarında %10 düşüş</v>
          </cell>
          <cell r="O122">
            <v>100</v>
          </cell>
          <cell r="P122">
            <v>100</v>
          </cell>
          <cell r="Q122">
            <v>100</v>
          </cell>
          <cell r="R122">
            <v>100</v>
          </cell>
          <cell r="S122">
            <v>100</v>
          </cell>
          <cell r="T122">
            <v>100</v>
          </cell>
          <cell r="U122">
            <v>100</v>
          </cell>
          <cell r="V122">
            <v>100</v>
          </cell>
          <cell r="W122">
            <v>100</v>
          </cell>
          <cell r="X122">
            <v>100</v>
          </cell>
          <cell r="Y122">
            <v>100</v>
          </cell>
          <cell r="Z122">
            <v>100</v>
          </cell>
          <cell r="AA122">
            <v>100</v>
          </cell>
          <cell r="AB122">
            <v>97.327394209354097</v>
          </cell>
          <cell r="AC122">
            <v>97.327394209354097</v>
          </cell>
          <cell r="AD122">
            <v>97.327394209354097</v>
          </cell>
          <cell r="AE122">
            <v>97.327394209354097</v>
          </cell>
          <cell r="AF122">
            <v>97.327394209354097</v>
          </cell>
          <cell r="AG122">
            <v>97.327394209354097</v>
          </cell>
        </row>
        <row r="123">
          <cell r="C123" t="str">
            <v>Kurda %5 düşüş</v>
          </cell>
          <cell r="O123">
            <v>100</v>
          </cell>
          <cell r="P123">
            <v>100</v>
          </cell>
          <cell r="Q123">
            <v>100</v>
          </cell>
          <cell r="R123">
            <v>100</v>
          </cell>
          <cell r="S123">
            <v>100</v>
          </cell>
          <cell r="T123">
            <v>100</v>
          </cell>
          <cell r="U123">
            <v>100</v>
          </cell>
          <cell r="V123">
            <v>95</v>
          </cell>
          <cell r="W123">
            <v>95</v>
          </cell>
          <cell r="X123">
            <v>95</v>
          </cell>
          <cell r="Y123">
            <v>95</v>
          </cell>
          <cell r="Z123">
            <v>95</v>
          </cell>
          <cell r="AA123">
            <v>95</v>
          </cell>
          <cell r="AB123">
            <v>95</v>
          </cell>
          <cell r="AC123">
            <v>95</v>
          </cell>
          <cell r="AD123">
            <v>95</v>
          </cell>
          <cell r="AE123">
            <v>95</v>
          </cell>
          <cell r="AF123">
            <v>95</v>
          </cell>
          <cell r="AG123">
            <v>95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23"/>
  <sheetViews>
    <sheetView tabSelected="1" zoomScale="55" zoomScaleNormal="55" workbookViewId="0">
      <selection activeCell="A3" sqref="A3:C4"/>
    </sheetView>
  </sheetViews>
  <sheetFormatPr defaultRowHeight="14.25"/>
  <cols>
    <col min="1" max="1" width="18.25" customWidth="1"/>
    <col min="2" max="2" width="20.125" customWidth="1"/>
    <col min="3" max="3" width="10.625" customWidth="1"/>
    <col min="4" max="16" width="10.625" hidden="1" customWidth="1"/>
    <col min="17" max="43" width="10.625" customWidth="1"/>
  </cols>
  <sheetData>
    <row r="1" spans="1:43" ht="61.5" customHeight="1">
      <c r="A1" s="26" t="s">
        <v>84</v>
      </c>
      <c r="B1" s="27" t="s">
        <v>85</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5"/>
      <c r="AH1" s="25"/>
    </row>
    <row r="2" spans="1:43" ht="15" thickBot="1">
      <c r="B2" t="s">
        <v>0</v>
      </c>
      <c r="C2" s="1">
        <v>159</v>
      </c>
      <c r="D2" s="1"/>
      <c r="E2" s="1"/>
      <c r="F2" s="1"/>
      <c r="G2" s="1"/>
      <c r="H2" s="1"/>
      <c r="I2" s="1"/>
      <c r="J2" s="1" t="s">
        <v>1</v>
      </c>
    </row>
    <row r="3" spans="1:43" ht="23.25">
      <c r="A3" s="31" t="s">
        <v>7</v>
      </c>
      <c r="B3" s="32" t="s">
        <v>2</v>
      </c>
      <c r="C3" s="33">
        <v>0.1</v>
      </c>
      <c r="P3" s="3" t="s">
        <v>3</v>
      </c>
    </row>
    <row r="4" spans="1:43" ht="16.5" thickBot="1">
      <c r="A4" s="34" t="s">
        <v>10</v>
      </c>
      <c r="B4" s="35" t="s">
        <v>4</v>
      </c>
      <c r="C4" s="36">
        <v>0</v>
      </c>
    </row>
    <row r="5" spans="1:43" ht="18">
      <c r="A5" s="4" t="s">
        <v>5</v>
      </c>
      <c r="B5" s="4"/>
      <c r="C5" s="4" t="s">
        <v>6</v>
      </c>
      <c r="D5" s="5">
        <f t="shared" ref="D5:I5" si="0">E5-30</f>
        <v>43651</v>
      </c>
      <c r="E5" s="5">
        <f t="shared" si="0"/>
        <v>43681</v>
      </c>
      <c r="F5" s="5">
        <f t="shared" si="0"/>
        <v>43711</v>
      </c>
      <c r="G5" s="5">
        <f t="shared" si="0"/>
        <v>43741</v>
      </c>
      <c r="H5" s="5">
        <f t="shared" si="0"/>
        <v>43771</v>
      </c>
      <c r="I5" s="5">
        <f t="shared" si="0"/>
        <v>43801</v>
      </c>
      <c r="J5" s="5">
        <v>43831</v>
      </c>
      <c r="K5" s="5">
        <f t="shared" ref="K5:AG5" si="1">J5+31</f>
        <v>43862</v>
      </c>
      <c r="L5" s="5">
        <f t="shared" si="1"/>
        <v>43893</v>
      </c>
      <c r="M5" s="5">
        <f t="shared" si="1"/>
        <v>43924</v>
      </c>
      <c r="N5" s="5">
        <f t="shared" si="1"/>
        <v>43955</v>
      </c>
      <c r="O5" s="5">
        <f t="shared" si="1"/>
        <v>43986</v>
      </c>
      <c r="P5" s="5">
        <f t="shared" si="1"/>
        <v>44017</v>
      </c>
      <c r="Q5" s="5">
        <f t="shared" si="1"/>
        <v>44048</v>
      </c>
      <c r="R5" s="30">
        <f t="shared" si="1"/>
        <v>44079</v>
      </c>
      <c r="S5" s="5">
        <f t="shared" si="1"/>
        <v>44110</v>
      </c>
      <c r="T5" s="5">
        <f t="shared" si="1"/>
        <v>44141</v>
      </c>
      <c r="U5" s="5">
        <f t="shared" si="1"/>
        <v>44172</v>
      </c>
      <c r="V5" s="5">
        <f t="shared" si="1"/>
        <v>44203</v>
      </c>
      <c r="W5" s="5">
        <f t="shared" si="1"/>
        <v>44234</v>
      </c>
      <c r="X5" s="5">
        <f t="shared" si="1"/>
        <v>44265</v>
      </c>
      <c r="Y5" s="5">
        <f t="shared" si="1"/>
        <v>44296</v>
      </c>
      <c r="Z5" s="5">
        <f t="shared" si="1"/>
        <v>44327</v>
      </c>
      <c r="AA5" s="5">
        <f t="shared" si="1"/>
        <v>44358</v>
      </c>
      <c r="AB5" s="5">
        <f t="shared" si="1"/>
        <v>44389</v>
      </c>
      <c r="AC5" s="5">
        <f t="shared" si="1"/>
        <v>44420</v>
      </c>
      <c r="AD5" s="5">
        <f t="shared" si="1"/>
        <v>44451</v>
      </c>
      <c r="AE5" s="5">
        <f t="shared" si="1"/>
        <v>44482</v>
      </c>
      <c r="AF5" s="5">
        <f t="shared" si="1"/>
        <v>44513</v>
      </c>
      <c r="AG5" s="5">
        <f t="shared" si="1"/>
        <v>44544</v>
      </c>
      <c r="AH5" s="4">
        <v>2022.01</v>
      </c>
      <c r="AI5" s="4"/>
      <c r="AJ5" s="4"/>
      <c r="AK5" s="4"/>
      <c r="AL5" s="4"/>
      <c r="AM5" s="4"/>
      <c r="AN5" s="4"/>
      <c r="AO5" s="4"/>
      <c r="AP5" s="4"/>
      <c r="AQ5" s="4"/>
    </row>
    <row r="6" spans="1:43" ht="15">
      <c r="A6" s="29" t="s">
        <v>7</v>
      </c>
      <c r="B6" s="6" t="s">
        <v>8</v>
      </c>
      <c r="C6" s="7" t="s">
        <v>9</v>
      </c>
      <c r="D6" s="8">
        <f t="shared" ref="D6:Q6" si="2">E6</f>
        <v>40</v>
      </c>
      <c r="E6" s="8">
        <f t="shared" si="2"/>
        <v>40</v>
      </c>
      <c r="F6" s="8">
        <f t="shared" si="2"/>
        <v>40</v>
      </c>
      <c r="G6" s="8">
        <f t="shared" si="2"/>
        <v>40</v>
      </c>
      <c r="H6" s="8">
        <f t="shared" si="2"/>
        <v>40</v>
      </c>
      <c r="I6" s="8">
        <f t="shared" si="2"/>
        <v>40</v>
      </c>
      <c r="J6" s="8">
        <f t="shared" si="2"/>
        <v>40</v>
      </c>
      <c r="K6" s="8">
        <f t="shared" si="2"/>
        <v>40</v>
      </c>
      <c r="L6" s="8">
        <f t="shared" si="2"/>
        <v>40</v>
      </c>
      <c r="M6" s="8">
        <f t="shared" si="2"/>
        <v>40</v>
      </c>
      <c r="N6" s="8">
        <f t="shared" si="2"/>
        <v>40</v>
      </c>
      <c r="O6" s="8">
        <f t="shared" si="2"/>
        <v>40</v>
      </c>
      <c r="P6" s="8">
        <f t="shared" si="2"/>
        <v>40</v>
      </c>
      <c r="Q6" s="8">
        <f t="shared" si="2"/>
        <v>40</v>
      </c>
      <c r="R6" s="9">
        <v>40</v>
      </c>
      <c r="S6" s="9">
        <f>R6*(1+$C$3)</f>
        <v>44</v>
      </c>
      <c r="T6" s="9">
        <f t="shared" ref="T6:AG7" si="3">S6</f>
        <v>44</v>
      </c>
      <c r="U6" s="9">
        <f t="shared" si="3"/>
        <v>44</v>
      </c>
      <c r="V6" s="9">
        <f t="shared" si="3"/>
        <v>44</v>
      </c>
      <c r="W6" s="9">
        <f t="shared" si="3"/>
        <v>44</v>
      </c>
      <c r="X6" s="9">
        <f t="shared" si="3"/>
        <v>44</v>
      </c>
      <c r="Y6" s="9">
        <f t="shared" si="3"/>
        <v>44</v>
      </c>
      <c r="Z6" s="9">
        <f t="shared" si="3"/>
        <v>44</v>
      </c>
      <c r="AA6" s="9">
        <f t="shared" si="3"/>
        <v>44</v>
      </c>
      <c r="AB6" s="9">
        <f t="shared" si="3"/>
        <v>44</v>
      </c>
      <c r="AC6" s="9">
        <f t="shared" si="3"/>
        <v>44</v>
      </c>
      <c r="AD6" s="9">
        <f t="shared" si="3"/>
        <v>44</v>
      </c>
      <c r="AE6" s="9">
        <f t="shared" si="3"/>
        <v>44</v>
      </c>
      <c r="AF6" s="9">
        <f t="shared" si="3"/>
        <v>44</v>
      </c>
      <c r="AG6" s="9">
        <f t="shared" si="3"/>
        <v>44</v>
      </c>
      <c r="AH6" s="6"/>
      <c r="AI6" s="6"/>
      <c r="AJ6" s="6"/>
      <c r="AK6" s="6"/>
      <c r="AL6" s="6"/>
      <c r="AM6" s="6"/>
      <c r="AN6" s="6"/>
      <c r="AO6" s="6"/>
      <c r="AP6" s="6"/>
      <c r="AQ6" s="6"/>
    </row>
    <row r="7" spans="1:43" ht="15">
      <c r="A7" s="29" t="s">
        <v>10</v>
      </c>
      <c r="B7" s="6" t="s">
        <v>11</v>
      </c>
      <c r="C7" s="7" t="s">
        <v>12</v>
      </c>
      <c r="D7" s="6"/>
      <c r="E7" s="6"/>
      <c r="F7" s="6"/>
      <c r="G7" s="6"/>
      <c r="H7" s="6"/>
      <c r="I7" s="6"/>
      <c r="J7" s="8">
        <v>7</v>
      </c>
      <c r="K7" s="8">
        <v>7</v>
      </c>
      <c r="L7" s="8">
        <v>7</v>
      </c>
      <c r="M7" s="8">
        <v>7</v>
      </c>
      <c r="N7" s="8">
        <v>7</v>
      </c>
      <c r="O7" s="8">
        <v>7</v>
      </c>
      <c r="P7" s="8">
        <v>7</v>
      </c>
      <c r="Q7" s="8">
        <v>7</v>
      </c>
      <c r="R7" s="6">
        <v>7</v>
      </c>
      <c r="S7" s="6">
        <f>R7*(1+$C$4)</f>
        <v>7</v>
      </c>
      <c r="T7" s="9">
        <f t="shared" si="3"/>
        <v>7</v>
      </c>
      <c r="U7" s="9">
        <f t="shared" si="3"/>
        <v>7</v>
      </c>
      <c r="V7" s="9">
        <f t="shared" si="3"/>
        <v>7</v>
      </c>
      <c r="W7" s="9">
        <f t="shared" si="3"/>
        <v>7</v>
      </c>
      <c r="X7" s="9">
        <f t="shared" si="3"/>
        <v>7</v>
      </c>
      <c r="Y7" s="9">
        <f t="shared" si="3"/>
        <v>7</v>
      </c>
      <c r="Z7" s="9">
        <f t="shared" si="3"/>
        <v>7</v>
      </c>
      <c r="AA7" s="9">
        <f t="shared" si="3"/>
        <v>7</v>
      </c>
      <c r="AB7" s="9">
        <f t="shared" si="3"/>
        <v>7</v>
      </c>
      <c r="AC7" s="9">
        <f t="shared" si="3"/>
        <v>7</v>
      </c>
      <c r="AD7" s="9">
        <f t="shared" si="3"/>
        <v>7</v>
      </c>
      <c r="AE7" s="9">
        <f t="shared" si="3"/>
        <v>7</v>
      </c>
      <c r="AF7" s="9">
        <f t="shared" si="3"/>
        <v>7</v>
      </c>
      <c r="AG7" s="9">
        <f t="shared" si="3"/>
        <v>7</v>
      </c>
      <c r="AH7" s="6"/>
      <c r="AI7" s="6"/>
      <c r="AJ7" s="6"/>
      <c r="AK7" s="6"/>
      <c r="AL7" s="6"/>
      <c r="AM7" s="6"/>
      <c r="AN7" s="6"/>
      <c r="AO7" s="6"/>
      <c r="AP7" s="6"/>
      <c r="AQ7" s="6"/>
    </row>
    <row r="8" spans="1:43">
      <c r="B8" t="s">
        <v>13</v>
      </c>
      <c r="C8" s="7" t="s">
        <v>14</v>
      </c>
      <c r="J8" s="2">
        <v>0.09</v>
      </c>
      <c r="Q8" s="1"/>
    </row>
    <row r="9" spans="1:43">
      <c r="B9" t="s">
        <v>15</v>
      </c>
      <c r="C9" s="7" t="s">
        <v>9</v>
      </c>
      <c r="J9">
        <v>10.5</v>
      </c>
      <c r="K9">
        <v>10</v>
      </c>
      <c r="L9">
        <v>12</v>
      </c>
      <c r="M9">
        <v>14.5</v>
      </c>
      <c r="N9">
        <v>14</v>
      </c>
      <c r="O9">
        <v>14.2</v>
      </c>
      <c r="P9">
        <v>14.7</v>
      </c>
      <c r="Q9">
        <v>14.7</v>
      </c>
      <c r="R9">
        <v>12.5</v>
      </c>
      <c r="S9">
        <v>11</v>
      </c>
      <c r="T9">
        <v>10</v>
      </c>
      <c r="U9">
        <v>9</v>
      </c>
      <c r="V9">
        <f t="shared" ref="V9:AG10" si="4">J9</f>
        <v>10.5</v>
      </c>
      <c r="W9">
        <f t="shared" si="4"/>
        <v>10</v>
      </c>
      <c r="X9">
        <f t="shared" si="4"/>
        <v>12</v>
      </c>
      <c r="Y9">
        <f t="shared" si="4"/>
        <v>14.5</v>
      </c>
      <c r="Z9">
        <f t="shared" si="4"/>
        <v>14</v>
      </c>
      <c r="AA9">
        <f t="shared" si="4"/>
        <v>14.2</v>
      </c>
      <c r="AB9">
        <f t="shared" si="4"/>
        <v>14.7</v>
      </c>
      <c r="AC9">
        <f t="shared" si="4"/>
        <v>14.7</v>
      </c>
      <c r="AD9">
        <f t="shared" si="4"/>
        <v>12.5</v>
      </c>
      <c r="AE9">
        <f t="shared" si="4"/>
        <v>11</v>
      </c>
      <c r="AF9">
        <f t="shared" si="4"/>
        <v>10</v>
      </c>
      <c r="AG9">
        <f t="shared" si="4"/>
        <v>9</v>
      </c>
    </row>
    <row r="10" spans="1:43">
      <c r="B10" t="s">
        <v>16</v>
      </c>
      <c r="C10" s="7" t="s">
        <v>9</v>
      </c>
      <c r="J10">
        <v>12.1</v>
      </c>
      <c r="K10">
        <v>12.8</v>
      </c>
      <c r="L10">
        <v>12.5</v>
      </c>
      <c r="M10">
        <v>12.2</v>
      </c>
      <c r="N10">
        <v>12.9</v>
      </c>
      <c r="O10">
        <v>12.1</v>
      </c>
      <c r="P10">
        <v>12.1</v>
      </c>
      <c r="Q10">
        <v>13.9</v>
      </c>
      <c r="R10">
        <v>13.5</v>
      </c>
      <c r="S10">
        <v>13.5</v>
      </c>
      <c r="T10">
        <v>13.9</v>
      </c>
      <c r="U10">
        <v>11.3</v>
      </c>
      <c r="V10">
        <f t="shared" si="4"/>
        <v>12.1</v>
      </c>
      <c r="W10">
        <f t="shared" si="4"/>
        <v>12.8</v>
      </c>
      <c r="X10">
        <f t="shared" si="4"/>
        <v>12.5</v>
      </c>
      <c r="Y10">
        <f t="shared" si="4"/>
        <v>12.2</v>
      </c>
      <c r="Z10">
        <f t="shared" si="4"/>
        <v>12.9</v>
      </c>
      <c r="AA10">
        <f t="shared" si="4"/>
        <v>12.1</v>
      </c>
      <c r="AB10">
        <f t="shared" si="4"/>
        <v>12.1</v>
      </c>
      <c r="AC10">
        <f t="shared" si="4"/>
        <v>13.9</v>
      </c>
      <c r="AD10">
        <f t="shared" si="4"/>
        <v>13.5</v>
      </c>
      <c r="AE10">
        <f t="shared" si="4"/>
        <v>13.5</v>
      </c>
      <c r="AF10">
        <f t="shared" si="4"/>
        <v>13.9</v>
      </c>
      <c r="AG10">
        <f t="shared" si="4"/>
        <v>11.3</v>
      </c>
    </row>
    <row r="11" spans="1:43">
      <c r="B11" t="s">
        <v>17</v>
      </c>
      <c r="C11" s="7" t="s">
        <v>18</v>
      </c>
      <c r="J11">
        <v>70</v>
      </c>
      <c r="K11">
        <f t="shared" ref="K11:AG11" si="5">J11</f>
        <v>70</v>
      </c>
      <c r="L11">
        <f t="shared" si="5"/>
        <v>70</v>
      </c>
      <c r="M11">
        <f t="shared" si="5"/>
        <v>70</v>
      </c>
      <c r="N11">
        <f t="shared" si="5"/>
        <v>70</v>
      </c>
      <c r="O11">
        <f t="shared" si="5"/>
        <v>70</v>
      </c>
      <c r="P11">
        <f t="shared" si="5"/>
        <v>70</v>
      </c>
      <c r="Q11">
        <f t="shared" si="5"/>
        <v>70</v>
      </c>
      <c r="R11">
        <f t="shared" si="5"/>
        <v>70</v>
      </c>
      <c r="S11">
        <f t="shared" si="5"/>
        <v>70</v>
      </c>
      <c r="T11">
        <f t="shared" si="5"/>
        <v>70</v>
      </c>
      <c r="U11">
        <f t="shared" si="5"/>
        <v>70</v>
      </c>
      <c r="V11">
        <f t="shared" si="5"/>
        <v>70</v>
      </c>
      <c r="W11">
        <f t="shared" si="5"/>
        <v>70</v>
      </c>
      <c r="X11">
        <f t="shared" si="5"/>
        <v>70</v>
      </c>
      <c r="Y11">
        <f t="shared" si="5"/>
        <v>70</v>
      </c>
      <c r="Z11">
        <f t="shared" si="5"/>
        <v>70</v>
      </c>
      <c r="AA11">
        <f t="shared" si="5"/>
        <v>70</v>
      </c>
      <c r="AB11">
        <f t="shared" si="5"/>
        <v>70</v>
      </c>
      <c r="AC11">
        <f t="shared" si="5"/>
        <v>70</v>
      </c>
      <c r="AD11">
        <f t="shared" si="5"/>
        <v>70</v>
      </c>
      <c r="AE11">
        <f t="shared" si="5"/>
        <v>70</v>
      </c>
      <c r="AF11">
        <f t="shared" si="5"/>
        <v>70</v>
      </c>
      <c r="AG11">
        <f t="shared" si="5"/>
        <v>70</v>
      </c>
    </row>
    <row r="12" spans="1:43">
      <c r="C12" s="7"/>
    </row>
    <row r="13" spans="1:43">
      <c r="B13" t="s">
        <v>19</v>
      </c>
      <c r="C13" s="7" t="s">
        <v>14</v>
      </c>
      <c r="J13">
        <v>0.5</v>
      </c>
    </row>
    <row r="15" spans="1:43" s="10" customFormat="1">
      <c r="A15" s="10" t="s">
        <v>20</v>
      </c>
    </row>
    <row r="16" spans="1:43">
      <c r="B16" t="s">
        <v>21</v>
      </c>
      <c r="C16" s="7" t="s">
        <v>22</v>
      </c>
      <c r="J16" s="11">
        <f t="shared" ref="J16:AG16" si="6">(J6+J10)/$C$2</f>
        <v>0.32767295597484275</v>
      </c>
      <c r="K16" s="11">
        <f t="shared" si="6"/>
        <v>0.33207547169811319</v>
      </c>
      <c r="L16" s="11">
        <f t="shared" si="6"/>
        <v>0.330188679245283</v>
      </c>
      <c r="M16" s="11">
        <f t="shared" si="6"/>
        <v>0.32830188679245287</v>
      </c>
      <c r="N16" s="11">
        <f t="shared" si="6"/>
        <v>0.33270440251572325</v>
      </c>
      <c r="O16" s="11">
        <f t="shared" si="6"/>
        <v>0.32767295597484275</v>
      </c>
      <c r="P16" s="11">
        <f t="shared" si="6"/>
        <v>0.32767295597484275</v>
      </c>
      <c r="Q16" s="11">
        <f t="shared" si="6"/>
        <v>0.33899371069182388</v>
      </c>
      <c r="R16" s="11">
        <f t="shared" si="6"/>
        <v>0.33647798742138363</v>
      </c>
      <c r="S16" s="11">
        <f t="shared" si="6"/>
        <v>0.36163522012578614</v>
      </c>
      <c r="T16" s="11">
        <f t="shared" si="6"/>
        <v>0.36415094339622639</v>
      </c>
      <c r="U16" s="11">
        <f t="shared" si="6"/>
        <v>0.34779874213836476</v>
      </c>
      <c r="V16" s="11">
        <f t="shared" si="6"/>
        <v>0.35283018867924532</v>
      </c>
      <c r="W16" s="11">
        <f t="shared" si="6"/>
        <v>0.3572327044025157</v>
      </c>
      <c r="X16" s="11">
        <f t="shared" si="6"/>
        <v>0.35534591194968551</v>
      </c>
      <c r="Y16" s="11">
        <f t="shared" si="6"/>
        <v>0.35345911949685538</v>
      </c>
      <c r="Z16" s="11">
        <f t="shared" si="6"/>
        <v>0.35786163522012576</v>
      </c>
      <c r="AA16" s="11">
        <f t="shared" si="6"/>
        <v>0.35283018867924532</v>
      </c>
      <c r="AB16" s="11">
        <f t="shared" si="6"/>
        <v>0.35283018867924532</v>
      </c>
      <c r="AC16" s="11">
        <f t="shared" si="6"/>
        <v>0.36415094339622639</v>
      </c>
      <c r="AD16" s="11">
        <f t="shared" si="6"/>
        <v>0.36163522012578614</v>
      </c>
      <c r="AE16" s="11">
        <f t="shared" si="6"/>
        <v>0.36163522012578614</v>
      </c>
      <c r="AF16" s="11">
        <f t="shared" si="6"/>
        <v>0.36415094339622639</v>
      </c>
      <c r="AG16" s="11">
        <f t="shared" si="6"/>
        <v>0.34779874213836476</v>
      </c>
    </row>
    <row r="17" spans="1:43">
      <c r="B17" t="s">
        <v>23</v>
      </c>
      <c r="C17" s="7" t="s">
        <v>22</v>
      </c>
      <c r="J17" s="11">
        <f t="shared" ref="J17:AG17" si="7">(J6+J9)/$C$2</f>
        <v>0.31761006289308175</v>
      </c>
      <c r="K17" s="11">
        <f t="shared" si="7"/>
        <v>0.31446540880503143</v>
      </c>
      <c r="L17" s="11">
        <f t="shared" si="7"/>
        <v>0.32704402515723269</v>
      </c>
      <c r="M17" s="11">
        <f t="shared" si="7"/>
        <v>0.34276729559748426</v>
      </c>
      <c r="N17" s="11">
        <f t="shared" si="7"/>
        <v>0.33962264150943394</v>
      </c>
      <c r="O17" s="11">
        <f t="shared" si="7"/>
        <v>0.34088050314465412</v>
      </c>
      <c r="P17" s="11">
        <f t="shared" si="7"/>
        <v>0.34402515723270444</v>
      </c>
      <c r="Q17" s="11">
        <f t="shared" si="7"/>
        <v>0.34402515723270444</v>
      </c>
      <c r="R17" s="11">
        <f t="shared" si="7"/>
        <v>0.330188679245283</v>
      </c>
      <c r="S17" s="11">
        <f t="shared" si="7"/>
        <v>0.34591194968553457</v>
      </c>
      <c r="T17" s="11">
        <f t="shared" si="7"/>
        <v>0.33962264150943394</v>
      </c>
      <c r="U17" s="11">
        <f t="shared" si="7"/>
        <v>0.33333333333333331</v>
      </c>
      <c r="V17" s="11">
        <f t="shared" si="7"/>
        <v>0.34276729559748426</v>
      </c>
      <c r="W17" s="11">
        <f t="shared" si="7"/>
        <v>0.33962264150943394</v>
      </c>
      <c r="X17" s="11">
        <f t="shared" si="7"/>
        <v>0.3522012578616352</v>
      </c>
      <c r="Y17" s="11">
        <f t="shared" si="7"/>
        <v>0.36792452830188677</v>
      </c>
      <c r="Z17" s="11">
        <f t="shared" si="7"/>
        <v>0.36477987421383645</v>
      </c>
      <c r="AA17" s="11">
        <f t="shared" si="7"/>
        <v>0.36603773584905663</v>
      </c>
      <c r="AB17" s="11">
        <f t="shared" si="7"/>
        <v>0.36918238993710695</v>
      </c>
      <c r="AC17" s="11">
        <f t="shared" si="7"/>
        <v>0.36918238993710695</v>
      </c>
      <c r="AD17" s="11">
        <f t="shared" si="7"/>
        <v>0.35534591194968551</v>
      </c>
      <c r="AE17" s="11">
        <f t="shared" si="7"/>
        <v>0.34591194968553457</v>
      </c>
      <c r="AF17" s="11">
        <f t="shared" si="7"/>
        <v>0.33962264150943394</v>
      </c>
      <c r="AG17" s="11">
        <f t="shared" si="7"/>
        <v>0.33333333333333331</v>
      </c>
    </row>
    <row r="18" spans="1:43">
      <c r="B18" t="s">
        <v>24</v>
      </c>
      <c r="C18" s="7" t="s">
        <v>25</v>
      </c>
      <c r="J18" s="11">
        <f t="shared" ref="J18:AG18" si="8">0.9*(D6*3+63)/1000</f>
        <v>0.16470000000000001</v>
      </c>
      <c r="K18" s="11">
        <f t="shared" si="8"/>
        <v>0.16470000000000001</v>
      </c>
      <c r="L18" s="11">
        <f t="shared" si="8"/>
        <v>0.16470000000000001</v>
      </c>
      <c r="M18" s="11">
        <f t="shared" si="8"/>
        <v>0.16470000000000001</v>
      </c>
      <c r="N18" s="11">
        <f t="shared" si="8"/>
        <v>0.16470000000000001</v>
      </c>
      <c r="O18" s="11">
        <f t="shared" si="8"/>
        <v>0.16470000000000001</v>
      </c>
      <c r="P18" s="11">
        <f t="shared" si="8"/>
        <v>0.16470000000000001</v>
      </c>
      <c r="Q18" s="11">
        <f t="shared" si="8"/>
        <v>0.16470000000000001</v>
      </c>
      <c r="R18" s="11">
        <f t="shared" si="8"/>
        <v>0.16470000000000001</v>
      </c>
      <c r="S18" s="11">
        <f t="shared" si="8"/>
        <v>0.16470000000000001</v>
      </c>
      <c r="T18" s="11">
        <f t="shared" si="8"/>
        <v>0.16470000000000001</v>
      </c>
      <c r="U18" s="11">
        <f t="shared" si="8"/>
        <v>0.16470000000000001</v>
      </c>
      <c r="V18" s="11">
        <f t="shared" si="8"/>
        <v>0.16470000000000001</v>
      </c>
      <c r="W18" s="11">
        <f t="shared" si="8"/>
        <v>0.16470000000000001</v>
      </c>
      <c r="X18" s="11">
        <f t="shared" si="8"/>
        <v>0.16470000000000001</v>
      </c>
      <c r="Y18" s="11">
        <f t="shared" si="8"/>
        <v>0.17549999999999999</v>
      </c>
      <c r="Z18" s="11">
        <f t="shared" si="8"/>
        <v>0.17549999999999999</v>
      </c>
      <c r="AA18" s="11">
        <f t="shared" si="8"/>
        <v>0.17549999999999999</v>
      </c>
      <c r="AB18" s="11">
        <f t="shared" si="8"/>
        <v>0.17549999999999999</v>
      </c>
      <c r="AC18" s="11">
        <f t="shared" si="8"/>
        <v>0.17549999999999999</v>
      </c>
      <c r="AD18" s="11">
        <f t="shared" si="8"/>
        <v>0.17549999999999999</v>
      </c>
      <c r="AE18" s="11">
        <f t="shared" si="8"/>
        <v>0.17549999999999999</v>
      </c>
      <c r="AF18" s="11">
        <f t="shared" si="8"/>
        <v>0.17549999999999999</v>
      </c>
      <c r="AG18" s="11">
        <f t="shared" si="8"/>
        <v>0.17549999999999999</v>
      </c>
    </row>
    <row r="19" spans="1:43">
      <c r="B19" t="s">
        <v>26</v>
      </c>
      <c r="C19" s="7" t="s">
        <v>27</v>
      </c>
      <c r="J19" s="12">
        <f t="shared" ref="J19:AG19" si="9">(J18/10.64)/$J$13</f>
        <v>3.0958646616541356E-2</v>
      </c>
      <c r="K19" s="11">
        <f t="shared" si="9"/>
        <v>3.0958646616541356E-2</v>
      </c>
      <c r="L19" s="11">
        <f t="shared" si="9"/>
        <v>3.0958646616541356E-2</v>
      </c>
      <c r="M19" s="11">
        <f t="shared" si="9"/>
        <v>3.0958646616541356E-2</v>
      </c>
      <c r="N19" s="11">
        <f t="shared" si="9"/>
        <v>3.0958646616541356E-2</v>
      </c>
      <c r="O19" s="11">
        <f t="shared" si="9"/>
        <v>3.0958646616541356E-2</v>
      </c>
      <c r="P19" s="11">
        <f t="shared" si="9"/>
        <v>3.0958646616541356E-2</v>
      </c>
      <c r="Q19" s="11">
        <f t="shared" si="9"/>
        <v>3.0958646616541356E-2</v>
      </c>
      <c r="R19" s="11">
        <f t="shared" si="9"/>
        <v>3.0958646616541356E-2</v>
      </c>
      <c r="S19" s="11">
        <f t="shared" si="9"/>
        <v>3.0958646616541356E-2</v>
      </c>
      <c r="T19" s="11">
        <f t="shared" si="9"/>
        <v>3.0958646616541356E-2</v>
      </c>
      <c r="U19" s="11">
        <f t="shared" si="9"/>
        <v>3.0958646616541356E-2</v>
      </c>
      <c r="V19" s="11">
        <f t="shared" si="9"/>
        <v>3.0958646616541356E-2</v>
      </c>
      <c r="W19" s="11">
        <f t="shared" si="9"/>
        <v>3.0958646616541356E-2</v>
      </c>
      <c r="X19" s="11">
        <f t="shared" si="9"/>
        <v>3.0958646616541356E-2</v>
      </c>
      <c r="Y19" s="11">
        <f t="shared" si="9"/>
        <v>3.2988721804511276E-2</v>
      </c>
      <c r="Z19" s="11">
        <f t="shared" si="9"/>
        <v>3.2988721804511276E-2</v>
      </c>
      <c r="AA19" s="11">
        <f t="shared" si="9"/>
        <v>3.2988721804511276E-2</v>
      </c>
      <c r="AB19" s="11">
        <f t="shared" si="9"/>
        <v>3.2988721804511276E-2</v>
      </c>
      <c r="AC19" s="11">
        <f t="shared" si="9"/>
        <v>3.2988721804511276E-2</v>
      </c>
      <c r="AD19" s="11">
        <f t="shared" si="9"/>
        <v>3.2988721804511276E-2</v>
      </c>
      <c r="AE19" s="11">
        <f t="shared" si="9"/>
        <v>3.2988721804511276E-2</v>
      </c>
      <c r="AF19" s="11">
        <f t="shared" si="9"/>
        <v>3.2988721804511276E-2</v>
      </c>
      <c r="AG19" s="11">
        <f t="shared" si="9"/>
        <v>3.2988721804511276E-2</v>
      </c>
    </row>
    <row r="20" spans="1:43">
      <c r="B20" t="s">
        <v>28</v>
      </c>
      <c r="C20" s="7" t="s">
        <v>27</v>
      </c>
      <c r="J20" s="12">
        <f t="shared" ref="J20:AG20" si="10">((J11)/(0.4*6000/860))/1000</f>
        <v>2.5083333333333332E-2</v>
      </c>
      <c r="K20" s="11">
        <f t="shared" si="10"/>
        <v>2.5083333333333332E-2</v>
      </c>
      <c r="L20" s="11">
        <f t="shared" si="10"/>
        <v>2.5083333333333332E-2</v>
      </c>
      <c r="M20" s="11">
        <f t="shared" si="10"/>
        <v>2.5083333333333332E-2</v>
      </c>
      <c r="N20" s="11">
        <f t="shared" si="10"/>
        <v>2.5083333333333332E-2</v>
      </c>
      <c r="O20" s="11">
        <f t="shared" si="10"/>
        <v>2.5083333333333332E-2</v>
      </c>
      <c r="P20" s="11">
        <f t="shared" si="10"/>
        <v>2.5083333333333332E-2</v>
      </c>
      <c r="Q20" s="11">
        <f t="shared" si="10"/>
        <v>2.5083333333333332E-2</v>
      </c>
      <c r="R20" s="11">
        <f t="shared" si="10"/>
        <v>2.5083333333333332E-2</v>
      </c>
      <c r="S20" s="11">
        <f t="shared" si="10"/>
        <v>2.5083333333333332E-2</v>
      </c>
      <c r="T20" s="11">
        <f t="shared" si="10"/>
        <v>2.5083333333333332E-2</v>
      </c>
      <c r="U20" s="11">
        <f t="shared" si="10"/>
        <v>2.5083333333333332E-2</v>
      </c>
      <c r="V20" s="11">
        <f t="shared" si="10"/>
        <v>2.5083333333333332E-2</v>
      </c>
      <c r="W20" s="11">
        <f t="shared" si="10"/>
        <v>2.5083333333333332E-2</v>
      </c>
      <c r="X20" s="11">
        <f t="shared" si="10"/>
        <v>2.5083333333333332E-2</v>
      </c>
      <c r="Y20" s="11">
        <f t="shared" si="10"/>
        <v>2.5083333333333332E-2</v>
      </c>
      <c r="Z20" s="11">
        <f t="shared" si="10"/>
        <v>2.5083333333333332E-2</v>
      </c>
      <c r="AA20" s="11">
        <f t="shared" si="10"/>
        <v>2.5083333333333332E-2</v>
      </c>
      <c r="AB20" s="11">
        <f t="shared" si="10"/>
        <v>2.5083333333333332E-2</v>
      </c>
      <c r="AC20" s="11">
        <f t="shared" si="10"/>
        <v>2.5083333333333332E-2</v>
      </c>
      <c r="AD20" s="11">
        <f t="shared" si="10"/>
        <v>2.5083333333333332E-2</v>
      </c>
      <c r="AE20" s="11">
        <f t="shared" si="10"/>
        <v>2.5083333333333332E-2</v>
      </c>
      <c r="AF20" s="11">
        <f t="shared" si="10"/>
        <v>2.5083333333333332E-2</v>
      </c>
      <c r="AG20" s="11">
        <f t="shared" si="10"/>
        <v>2.5083333333333332E-2</v>
      </c>
    </row>
    <row r="21" spans="1:43">
      <c r="J21" s="11"/>
      <c r="K21" s="11"/>
      <c r="L21" s="11"/>
      <c r="M21" s="11"/>
      <c r="N21" s="11"/>
      <c r="O21" s="11"/>
      <c r="P21" s="11"/>
      <c r="Q21" s="11"/>
      <c r="R21" s="11"/>
      <c r="S21" s="11"/>
      <c r="T21" s="11"/>
      <c r="U21" s="11"/>
      <c r="V21" s="11"/>
      <c r="W21" s="11"/>
      <c r="X21" s="11"/>
      <c r="Y21" s="11"/>
      <c r="Z21" s="11"/>
      <c r="AA21" s="11"/>
      <c r="AB21" s="11"/>
      <c r="AC21" s="11"/>
      <c r="AD21" s="11"/>
      <c r="AE21" s="11"/>
      <c r="AF21" s="11"/>
      <c r="AG21" s="11"/>
    </row>
    <row r="22" spans="1:43">
      <c r="A22" s="4" t="s">
        <v>29</v>
      </c>
      <c r="B22" s="4"/>
      <c r="C22" s="4"/>
      <c r="D22" s="4"/>
      <c r="E22" s="4"/>
      <c r="F22" s="4"/>
      <c r="G22" s="4"/>
      <c r="H22" s="4"/>
      <c r="I22" s="4"/>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4"/>
      <c r="AI22" s="4"/>
      <c r="AJ22" s="4"/>
      <c r="AK22" s="4"/>
      <c r="AL22" s="4"/>
      <c r="AM22" s="4"/>
      <c r="AN22" s="4"/>
      <c r="AO22" s="4"/>
      <c r="AP22" s="4"/>
      <c r="AQ22" s="4"/>
    </row>
    <row r="23" spans="1:43">
      <c r="A23" t="s">
        <v>30</v>
      </c>
      <c r="B23" t="s">
        <v>31</v>
      </c>
      <c r="C23" s="7" t="s">
        <v>25</v>
      </c>
      <c r="J23" s="11">
        <f t="shared" ref="J23:AG23" si="11">J18</f>
        <v>0.16470000000000001</v>
      </c>
      <c r="K23" s="11">
        <f t="shared" si="11"/>
        <v>0.16470000000000001</v>
      </c>
      <c r="L23" s="11">
        <f t="shared" si="11"/>
        <v>0.16470000000000001</v>
      </c>
      <c r="M23" s="11">
        <f t="shared" si="11"/>
        <v>0.16470000000000001</v>
      </c>
      <c r="N23" s="11">
        <f t="shared" si="11"/>
        <v>0.16470000000000001</v>
      </c>
      <c r="O23" s="11">
        <f t="shared" si="11"/>
        <v>0.16470000000000001</v>
      </c>
      <c r="P23" s="11">
        <f t="shared" si="11"/>
        <v>0.16470000000000001</v>
      </c>
      <c r="Q23" s="11">
        <f t="shared" si="11"/>
        <v>0.16470000000000001</v>
      </c>
      <c r="R23" s="11">
        <f t="shared" si="11"/>
        <v>0.16470000000000001</v>
      </c>
      <c r="S23" s="11">
        <f t="shared" si="11"/>
        <v>0.16470000000000001</v>
      </c>
      <c r="T23" s="11">
        <f t="shared" si="11"/>
        <v>0.16470000000000001</v>
      </c>
      <c r="U23" s="11">
        <f t="shared" si="11"/>
        <v>0.16470000000000001</v>
      </c>
      <c r="V23" s="11">
        <f t="shared" si="11"/>
        <v>0.16470000000000001</v>
      </c>
      <c r="W23" s="11">
        <f t="shared" si="11"/>
        <v>0.16470000000000001</v>
      </c>
      <c r="X23" s="11">
        <f t="shared" si="11"/>
        <v>0.16470000000000001</v>
      </c>
      <c r="Y23" s="11">
        <f t="shared" si="11"/>
        <v>0.17549999999999999</v>
      </c>
      <c r="Z23" s="11">
        <f t="shared" si="11"/>
        <v>0.17549999999999999</v>
      </c>
      <c r="AA23" s="11">
        <f t="shared" si="11"/>
        <v>0.17549999999999999</v>
      </c>
      <c r="AB23" s="11">
        <f t="shared" si="11"/>
        <v>0.17549999999999999</v>
      </c>
      <c r="AC23" s="11">
        <f t="shared" si="11"/>
        <v>0.17549999999999999</v>
      </c>
      <c r="AD23" s="11">
        <f t="shared" si="11"/>
        <v>0.17549999999999999</v>
      </c>
      <c r="AE23" s="11">
        <f t="shared" si="11"/>
        <v>0.17549999999999999</v>
      </c>
      <c r="AF23" s="11">
        <f t="shared" si="11"/>
        <v>0.17549999999999999</v>
      </c>
      <c r="AG23" s="11">
        <f t="shared" si="11"/>
        <v>0.17549999999999999</v>
      </c>
    </row>
    <row r="24" spans="1:43">
      <c r="B24" t="s">
        <v>32</v>
      </c>
      <c r="C24" s="7" t="s">
        <v>25</v>
      </c>
      <c r="J24" s="11">
        <f t="shared" ref="J24:AG24" si="12">J6*0.12*35/1000</f>
        <v>0.16800000000000001</v>
      </c>
      <c r="K24" s="11">
        <f t="shared" si="12"/>
        <v>0.16800000000000001</v>
      </c>
      <c r="L24" s="11">
        <f t="shared" si="12"/>
        <v>0.16800000000000001</v>
      </c>
      <c r="M24" s="11">
        <f t="shared" si="12"/>
        <v>0.16800000000000001</v>
      </c>
      <c r="N24" s="11">
        <f t="shared" si="12"/>
        <v>0.16800000000000001</v>
      </c>
      <c r="O24" s="11">
        <f t="shared" si="12"/>
        <v>0.16800000000000001</v>
      </c>
      <c r="P24" s="11">
        <f t="shared" si="12"/>
        <v>0.16800000000000001</v>
      </c>
      <c r="Q24" s="11">
        <f t="shared" si="12"/>
        <v>0.16800000000000001</v>
      </c>
      <c r="R24" s="11">
        <f t="shared" si="12"/>
        <v>0.16800000000000001</v>
      </c>
      <c r="S24" s="11">
        <f t="shared" si="12"/>
        <v>0.18479999999999999</v>
      </c>
      <c r="T24" s="11">
        <f t="shared" si="12"/>
        <v>0.18479999999999999</v>
      </c>
      <c r="U24" s="11">
        <f t="shared" si="12"/>
        <v>0.18479999999999999</v>
      </c>
      <c r="V24" s="11">
        <f t="shared" si="12"/>
        <v>0.18479999999999999</v>
      </c>
      <c r="W24" s="11">
        <f t="shared" si="12"/>
        <v>0.18479999999999999</v>
      </c>
      <c r="X24" s="11">
        <f t="shared" si="12"/>
        <v>0.18479999999999999</v>
      </c>
      <c r="Y24" s="11">
        <f t="shared" si="12"/>
        <v>0.18479999999999999</v>
      </c>
      <c r="Z24" s="11">
        <f t="shared" si="12"/>
        <v>0.18479999999999999</v>
      </c>
      <c r="AA24" s="11">
        <f t="shared" si="12"/>
        <v>0.18479999999999999</v>
      </c>
      <c r="AB24" s="11">
        <f t="shared" si="12"/>
        <v>0.18479999999999999</v>
      </c>
      <c r="AC24" s="11">
        <f t="shared" si="12"/>
        <v>0.18479999999999999</v>
      </c>
      <c r="AD24" s="11">
        <f t="shared" si="12"/>
        <v>0.18479999999999999</v>
      </c>
      <c r="AE24" s="11">
        <f t="shared" si="12"/>
        <v>0.18479999999999999</v>
      </c>
      <c r="AF24" s="11">
        <f t="shared" si="12"/>
        <v>0.18479999999999999</v>
      </c>
      <c r="AG24" s="11">
        <f t="shared" si="12"/>
        <v>0.18479999999999999</v>
      </c>
    </row>
    <row r="25" spans="1:43">
      <c r="B25" t="s">
        <v>33</v>
      </c>
      <c r="C25" s="7" t="s">
        <v>14</v>
      </c>
      <c r="J25" s="11">
        <v>0.3</v>
      </c>
      <c r="K25" s="11">
        <f t="shared" ref="K25:AG25" si="13">J25</f>
        <v>0.3</v>
      </c>
      <c r="L25" s="11">
        <f t="shared" si="13"/>
        <v>0.3</v>
      </c>
      <c r="M25" s="11">
        <f t="shared" si="13"/>
        <v>0.3</v>
      </c>
      <c r="N25" s="11">
        <f t="shared" si="13"/>
        <v>0.3</v>
      </c>
      <c r="O25" s="11">
        <f t="shared" si="13"/>
        <v>0.3</v>
      </c>
      <c r="P25" s="11">
        <f t="shared" si="13"/>
        <v>0.3</v>
      </c>
      <c r="Q25" s="11">
        <f t="shared" si="13"/>
        <v>0.3</v>
      </c>
      <c r="R25" s="11">
        <f t="shared" si="13"/>
        <v>0.3</v>
      </c>
      <c r="S25" s="11">
        <f t="shared" si="13"/>
        <v>0.3</v>
      </c>
      <c r="T25" s="11">
        <f t="shared" si="13"/>
        <v>0.3</v>
      </c>
      <c r="U25" s="11">
        <f t="shared" si="13"/>
        <v>0.3</v>
      </c>
      <c r="V25" s="11">
        <f t="shared" si="13"/>
        <v>0.3</v>
      </c>
      <c r="W25" s="11">
        <f t="shared" si="13"/>
        <v>0.3</v>
      </c>
      <c r="X25" s="11">
        <f t="shared" si="13"/>
        <v>0.3</v>
      </c>
      <c r="Y25" s="11">
        <f t="shared" si="13"/>
        <v>0.3</v>
      </c>
      <c r="Z25" s="11">
        <f t="shared" si="13"/>
        <v>0.3</v>
      </c>
      <c r="AA25" s="11">
        <f t="shared" si="13"/>
        <v>0.3</v>
      </c>
      <c r="AB25" s="11">
        <f t="shared" si="13"/>
        <v>0.3</v>
      </c>
      <c r="AC25" s="11">
        <f t="shared" si="13"/>
        <v>0.3</v>
      </c>
      <c r="AD25" s="11">
        <f t="shared" si="13"/>
        <v>0.3</v>
      </c>
      <c r="AE25" s="11">
        <f t="shared" si="13"/>
        <v>0.3</v>
      </c>
      <c r="AF25" s="11">
        <f t="shared" si="13"/>
        <v>0.3</v>
      </c>
      <c r="AG25" s="11">
        <f t="shared" si="13"/>
        <v>0.3</v>
      </c>
    </row>
    <row r="26" spans="1:43">
      <c r="B26" t="s">
        <v>34</v>
      </c>
      <c r="C26" s="7" t="s">
        <v>25</v>
      </c>
      <c r="J26" s="11">
        <f t="shared" ref="J26:AG26" si="14">J24*J25+J23*(1-J25)</f>
        <v>0.16569</v>
      </c>
      <c r="K26" s="11">
        <f t="shared" si="14"/>
        <v>0.16569</v>
      </c>
      <c r="L26" s="11">
        <f t="shared" si="14"/>
        <v>0.16569</v>
      </c>
      <c r="M26" s="11">
        <f t="shared" si="14"/>
        <v>0.16569</v>
      </c>
      <c r="N26" s="11">
        <f t="shared" si="14"/>
        <v>0.16569</v>
      </c>
      <c r="O26" s="11">
        <f t="shared" si="14"/>
        <v>0.16569</v>
      </c>
      <c r="P26" s="11">
        <f t="shared" si="14"/>
        <v>0.16569</v>
      </c>
      <c r="Q26" s="11">
        <f t="shared" si="14"/>
        <v>0.16569</v>
      </c>
      <c r="R26" s="11">
        <f t="shared" si="14"/>
        <v>0.16569</v>
      </c>
      <c r="S26" s="11">
        <f t="shared" si="14"/>
        <v>0.17072999999999999</v>
      </c>
      <c r="T26" s="11">
        <f t="shared" si="14"/>
        <v>0.17072999999999999</v>
      </c>
      <c r="U26" s="11">
        <f t="shared" si="14"/>
        <v>0.17072999999999999</v>
      </c>
      <c r="V26" s="11">
        <f t="shared" si="14"/>
        <v>0.17072999999999999</v>
      </c>
      <c r="W26" s="11">
        <f t="shared" si="14"/>
        <v>0.17072999999999999</v>
      </c>
      <c r="X26" s="11">
        <f t="shared" si="14"/>
        <v>0.17072999999999999</v>
      </c>
      <c r="Y26" s="11">
        <f t="shared" si="14"/>
        <v>0.17828999999999998</v>
      </c>
      <c r="Z26" s="11">
        <f t="shared" si="14"/>
        <v>0.17828999999999998</v>
      </c>
      <c r="AA26" s="11">
        <f t="shared" si="14"/>
        <v>0.17828999999999998</v>
      </c>
      <c r="AB26" s="11">
        <f t="shared" si="14"/>
        <v>0.17828999999999998</v>
      </c>
      <c r="AC26" s="11">
        <f t="shared" si="14"/>
        <v>0.17828999999999998</v>
      </c>
      <c r="AD26" s="11">
        <f t="shared" si="14"/>
        <v>0.17828999999999998</v>
      </c>
      <c r="AE26" s="11">
        <f t="shared" si="14"/>
        <v>0.17828999999999998</v>
      </c>
      <c r="AF26" s="11">
        <f t="shared" si="14"/>
        <v>0.17828999999999998</v>
      </c>
      <c r="AG26" s="11">
        <f t="shared" si="14"/>
        <v>0.17828999999999998</v>
      </c>
    </row>
    <row r="27" spans="1:43">
      <c r="B27" t="s">
        <v>35</v>
      </c>
      <c r="C27" s="7" t="s">
        <v>25</v>
      </c>
      <c r="J27" s="11">
        <v>0.03</v>
      </c>
      <c r="K27" s="11"/>
      <c r="L27" s="11"/>
      <c r="M27" s="11"/>
      <c r="N27" s="11"/>
      <c r="O27" s="11"/>
      <c r="P27" s="11"/>
      <c r="Q27" s="11"/>
      <c r="R27" s="11"/>
      <c r="S27" s="11"/>
      <c r="T27" s="11"/>
      <c r="U27" s="11"/>
      <c r="V27" s="11"/>
      <c r="W27" s="11"/>
      <c r="X27" s="11"/>
      <c r="Y27" s="11"/>
      <c r="Z27" s="11"/>
      <c r="AA27" s="11"/>
      <c r="AB27" s="11"/>
      <c r="AC27" s="11"/>
      <c r="AD27" s="11"/>
      <c r="AE27" s="11"/>
      <c r="AF27" s="11"/>
      <c r="AG27" s="11"/>
    </row>
    <row r="28" spans="1:43">
      <c r="J28" s="11"/>
      <c r="K28" s="11"/>
      <c r="L28" s="11"/>
      <c r="M28" s="11"/>
      <c r="N28" s="11"/>
      <c r="O28" s="11"/>
      <c r="P28" s="11"/>
      <c r="Q28" s="11"/>
      <c r="R28" s="11"/>
      <c r="S28" s="11"/>
      <c r="T28" s="11"/>
      <c r="U28" s="11"/>
      <c r="V28" s="11"/>
      <c r="W28" s="11"/>
      <c r="X28" s="11"/>
      <c r="Y28" s="11"/>
      <c r="Z28" s="11"/>
      <c r="AA28" s="11"/>
      <c r="AB28" s="11"/>
      <c r="AC28" s="11"/>
      <c r="AD28" s="11"/>
      <c r="AE28" s="11"/>
      <c r="AF28" s="11"/>
      <c r="AG28" s="11"/>
    </row>
    <row r="29" spans="1:43">
      <c r="A29" s="4" t="s">
        <v>36</v>
      </c>
      <c r="B29" s="4"/>
      <c r="C29" s="4"/>
      <c r="D29" s="4"/>
      <c r="E29" s="4"/>
      <c r="F29" s="4"/>
      <c r="G29" s="4"/>
      <c r="H29" s="4"/>
      <c r="I29" s="4"/>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4"/>
      <c r="AI29" s="4"/>
      <c r="AJ29" s="4"/>
      <c r="AK29" s="4"/>
      <c r="AL29" s="4"/>
      <c r="AM29" s="4"/>
      <c r="AN29" s="4"/>
      <c r="AO29" s="4"/>
      <c r="AP29" s="4"/>
      <c r="AQ29" s="4"/>
    </row>
    <row r="30" spans="1:43">
      <c r="A30" s="14"/>
      <c r="B30" t="s">
        <v>37</v>
      </c>
      <c r="C30" s="7" t="str">
        <f>C19</f>
        <v>$/kwh</v>
      </c>
      <c r="J30" s="12">
        <f t="shared" ref="J30:AG30" si="15">MAX(J19,J20)</f>
        <v>3.0958646616541356E-2</v>
      </c>
      <c r="K30" s="12">
        <f t="shared" si="15"/>
        <v>3.0958646616541356E-2</v>
      </c>
      <c r="L30" s="12">
        <f t="shared" si="15"/>
        <v>3.0958646616541356E-2</v>
      </c>
      <c r="M30" s="12">
        <f t="shared" si="15"/>
        <v>3.0958646616541356E-2</v>
      </c>
      <c r="N30" s="12">
        <f t="shared" si="15"/>
        <v>3.0958646616541356E-2</v>
      </c>
      <c r="O30" s="12">
        <f t="shared" si="15"/>
        <v>3.0958646616541356E-2</v>
      </c>
      <c r="P30" s="12">
        <f t="shared" si="15"/>
        <v>3.0958646616541356E-2</v>
      </c>
      <c r="Q30" s="12">
        <f t="shared" si="15"/>
        <v>3.0958646616541356E-2</v>
      </c>
      <c r="R30" s="12">
        <f t="shared" si="15"/>
        <v>3.0958646616541356E-2</v>
      </c>
      <c r="S30" s="12">
        <f t="shared" si="15"/>
        <v>3.0958646616541356E-2</v>
      </c>
      <c r="T30" s="12">
        <f t="shared" si="15"/>
        <v>3.0958646616541356E-2</v>
      </c>
      <c r="U30" s="12">
        <f t="shared" si="15"/>
        <v>3.0958646616541356E-2</v>
      </c>
      <c r="V30" s="12">
        <f t="shared" si="15"/>
        <v>3.0958646616541356E-2</v>
      </c>
      <c r="W30" s="12">
        <f t="shared" si="15"/>
        <v>3.0958646616541356E-2</v>
      </c>
      <c r="X30" s="12">
        <f t="shared" si="15"/>
        <v>3.0958646616541356E-2</v>
      </c>
      <c r="Y30" s="12">
        <f t="shared" si="15"/>
        <v>3.2988721804511276E-2</v>
      </c>
      <c r="Z30" s="12">
        <f t="shared" si="15"/>
        <v>3.2988721804511276E-2</v>
      </c>
      <c r="AA30" s="12">
        <f t="shared" si="15"/>
        <v>3.2988721804511276E-2</v>
      </c>
      <c r="AB30" s="12">
        <f t="shared" si="15"/>
        <v>3.2988721804511276E-2</v>
      </c>
      <c r="AC30" s="12">
        <f t="shared" si="15"/>
        <v>3.2988721804511276E-2</v>
      </c>
      <c r="AD30" s="12">
        <f t="shared" si="15"/>
        <v>3.2988721804511276E-2</v>
      </c>
      <c r="AE30" s="12">
        <f t="shared" si="15"/>
        <v>3.2988721804511276E-2</v>
      </c>
      <c r="AF30" s="12">
        <f t="shared" si="15"/>
        <v>3.2988721804511276E-2</v>
      </c>
      <c r="AG30" s="12">
        <f t="shared" si="15"/>
        <v>3.2988721804511276E-2</v>
      </c>
    </row>
    <row r="31" spans="1:43">
      <c r="A31" s="15"/>
      <c r="B31" t="s">
        <v>38</v>
      </c>
      <c r="C31" s="7" t="str">
        <f>C30</f>
        <v>$/kwh</v>
      </c>
      <c r="J31" s="12">
        <v>1.4999999999999999E-2</v>
      </c>
      <c r="K31" s="12">
        <f t="shared" ref="K31:AG32" si="16">J31</f>
        <v>1.4999999999999999E-2</v>
      </c>
      <c r="L31" s="12">
        <f t="shared" si="16"/>
        <v>1.4999999999999999E-2</v>
      </c>
      <c r="M31" s="12">
        <f t="shared" si="16"/>
        <v>1.4999999999999999E-2</v>
      </c>
      <c r="N31" s="12">
        <f t="shared" si="16"/>
        <v>1.4999999999999999E-2</v>
      </c>
      <c r="O31" s="12">
        <f t="shared" si="16"/>
        <v>1.4999999999999999E-2</v>
      </c>
      <c r="P31" s="12">
        <f t="shared" si="16"/>
        <v>1.4999999999999999E-2</v>
      </c>
      <c r="Q31" s="12">
        <f t="shared" si="16"/>
        <v>1.4999999999999999E-2</v>
      </c>
      <c r="R31" s="12">
        <f t="shared" si="16"/>
        <v>1.4999999999999999E-2</v>
      </c>
      <c r="S31" s="12">
        <f t="shared" si="16"/>
        <v>1.4999999999999999E-2</v>
      </c>
      <c r="T31" s="12">
        <f t="shared" si="16"/>
        <v>1.4999999999999999E-2</v>
      </c>
      <c r="U31" s="12">
        <f t="shared" si="16"/>
        <v>1.4999999999999999E-2</v>
      </c>
      <c r="V31" s="12">
        <f t="shared" si="16"/>
        <v>1.4999999999999999E-2</v>
      </c>
      <c r="W31" s="12">
        <f t="shared" si="16"/>
        <v>1.4999999999999999E-2</v>
      </c>
      <c r="X31" s="12">
        <f t="shared" si="16"/>
        <v>1.4999999999999999E-2</v>
      </c>
      <c r="Y31" s="12">
        <f t="shared" si="16"/>
        <v>1.4999999999999999E-2</v>
      </c>
      <c r="Z31" s="12">
        <f t="shared" si="16"/>
        <v>1.4999999999999999E-2</v>
      </c>
      <c r="AA31" s="12">
        <f t="shared" si="16"/>
        <v>1.4999999999999999E-2</v>
      </c>
      <c r="AB31" s="12">
        <f t="shared" si="16"/>
        <v>1.4999999999999999E-2</v>
      </c>
      <c r="AC31" s="12">
        <f t="shared" si="16"/>
        <v>1.4999999999999999E-2</v>
      </c>
      <c r="AD31" s="12">
        <f t="shared" si="16"/>
        <v>1.4999999999999999E-2</v>
      </c>
      <c r="AE31" s="12">
        <f t="shared" si="16"/>
        <v>1.4999999999999999E-2</v>
      </c>
      <c r="AF31" s="12">
        <f t="shared" si="16"/>
        <v>1.4999999999999999E-2</v>
      </c>
      <c r="AG31" s="12">
        <f t="shared" si="16"/>
        <v>1.4999999999999999E-2</v>
      </c>
    </row>
    <row r="32" spans="1:43">
      <c r="A32" s="15" t="s">
        <v>39</v>
      </c>
      <c r="B32" t="s">
        <v>40</v>
      </c>
      <c r="C32" s="7" t="s">
        <v>27</v>
      </c>
      <c r="J32" s="11">
        <v>0.03</v>
      </c>
      <c r="K32" s="11">
        <f t="shared" si="16"/>
        <v>0.03</v>
      </c>
      <c r="L32" s="11">
        <f t="shared" si="16"/>
        <v>0.03</v>
      </c>
      <c r="M32" s="11">
        <f t="shared" si="16"/>
        <v>0.03</v>
      </c>
      <c r="N32" s="11">
        <f t="shared" si="16"/>
        <v>0.03</v>
      </c>
      <c r="O32" s="11">
        <f t="shared" si="16"/>
        <v>0.03</v>
      </c>
      <c r="P32" s="11">
        <f t="shared" si="16"/>
        <v>0.03</v>
      </c>
      <c r="Q32" s="11">
        <f t="shared" si="16"/>
        <v>0.03</v>
      </c>
      <c r="R32" s="11">
        <f t="shared" si="16"/>
        <v>0.03</v>
      </c>
      <c r="S32" s="11">
        <f t="shared" si="16"/>
        <v>0.03</v>
      </c>
      <c r="T32" s="11">
        <f t="shared" si="16"/>
        <v>0.03</v>
      </c>
      <c r="U32" s="11">
        <f t="shared" si="16"/>
        <v>0.03</v>
      </c>
      <c r="V32" s="11">
        <f t="shared" si="16"/>
        <v>0.03</v>
      </c>
      <c r="W32" s="11">
        <f t="shared" si="16"/>
        <v>0.03</v>
      </c>
      <c r="X32" s="11">
        <f t="shared" si="16"/>
        <v>0.03</v>
      </c>
      <c r="Y32" s="11">
        <f t="shared" si="16"/>
        <v>0.03</v>
      </c>
      <c r="Z32" s="11">
        <f t="shared" si="16"/>
        <v>0.03</v>
      </c>
      <c r="AA32" s="11">
        <f t="shared" si="16"/>
        <v>0.03</v>
      </c>
      <c r="AB32" s="11">
        <f t="shared" si="16"/>
        <v>0.03</v>
      </c>
      <c r="AC32" s="11">
        <f t="shared" si="16"/>
        <v>0.03</v>
      </c>
      <c r="AD32" s="11">
        <f t="shared" si="16"/>
        <v>0.03</v>
      </c>
      <c r="AE32" s="11">
        <f t="shared" si="16"/>
        <v>0.03</v>
      </c>
      <c r="AF32" s="11">
        <f t="shared" si="16"/>
        <v>0.03</v>
      </c>
      <c r="AG32" s="11">
        <f t="shared" si="16"/>
        <v>0.03</v>
      </c>
    </row>
    <row r="33" spans="1:43">
      <c r="J33" s="11"/>
      <c r="K33" s="11"/>
      <c r="L33" s="11"/>
      <c r="M33" s="11"/>
      <c r="N33" s="11"/>
      <c r="O33" s="11"/>
      <c r="P33" s="11"/>
      <c r="Q33" s="11"/>
      <c r="R33" s="11"/>
      <c r="S33" s="11"/>
      <c r="T33" s="11"/>
      <c r="U33" s="11"/>
      <c r="V33" s="11"/>
      <c r="W33" s="11"/>
      <c r="X33" s="11"/>
      <c r="Y33" s="11"/>
      <c r="Z33" s="11"/>
      <c r="AA33" s="11"/>
      <c r="AB33" s="11"/>
      <c r="AC33" s="11"/>
      <c r="AD33" s="11"/>
      <c r="AE33" s="11"/>
      <c r="AF33" s="11"/>
      <c r="AG33" s="11"/>
    </row>
    <row r="34" spans="1:43">
      <c r="J34" s="11"/>
      <c r="K34" s="11"/>
      <c r="L34" s="11"/>
      <c r="M34" s="11"/>
      <c r="N34" s="11"/>
      <c r="O34" s="11"/>
      <c r="P34" s="11"/>
      <c r="Q34" s="11"/>
      <c r="R34" s="11"/>
      <c r="S34" s="11"/>
      <c r="T34" s="11"/>
      <c r="U34" s="11"/>
      <c r="V34" s="11"/>
      <c r="W34" s="11"/>
      <c r="X34" s="11"/>
      <c r="Y34" s="11"/>
      <c r="Z34" s="11"/>
      <c r="AA34" s="11"/>
      <c r="AB34" s="11"/>
      <c r="AC34" s="11"/>
      <c r="AD34" s="11"/>
      <c r="AE34" s="11"/>
      <c r="AF34" s="11"/>
      <c r="AG34" s="11"/>
    </row>
    <row r="35" spans="1:43">
      <c r="A35" s="4" t="s">
        <v>41</v>
      </c>
      <c r="B35" s="4"/>
      <c r="C35" s="4"/>
      <c r="D35" s="4"/>
      <c r="E35" s="4"/>
      <c r="F35" s="4"/>
      <c r="G35" s="4"/>
      <c r="H35" s="4"/>
      <c r="I35" s="4"/>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4"/>
      <c r="AI35" s="4"/>
      <c r="AJ35" s="4"/>
      <c r="AK35" s="4"/>
      <c r="AL35" s="4"/>
      <c r="AM35" s="4"/>
      <c r="AN35" s="4"/>
      <c r="AO35" s="4"/>
      <c r="AP35" s="4"/>
      <c r="AQ35" s="4"/>
    </row>
    <row r="36" spans="1:43">
      <c r="B36" t="s">
        <v>21</v>
      </c>
      <c r="C36" s="7" t="s">
        <v>42</v>
      </c>
      <c r="J36" s="11">
        <f t="shared" ref="J36:AG36" si="17">((J16*J$7)+((2.54+19+4.82+0.72)/1000))</f>
        <v>2.3207906918238996</v>
      </c>
      <c r="K36" s="11">
        <f t="shared" si="17"/>
        <v>2.3516083018867926</v>
      </c>
      <c r="L36" s="11">
        <f t="shared" si="17"/>
        <v>2.3384007547169814</v>
      </c>
      <c r="M36" s="11">
        <f t="shared" si="17"/>
        <v>2.3251932075471702</v>
      </c>
      <c r="N36" s="11">
        <f t="shared" si="17"/>
        <v>2.3560108176100631</v>
      </c>
      <c r="O36" s="11">
        <f t="shared" si="17"/>
        <v>2.3207906918238996</v>
      </c>
      <c r="P36" s="11">
        <f t="shared" si="17"/>
        <v>2.3207906918238996</v>
      </c>
      <c r="Q36" s="11">
        <f t="shared" si="17"/>
        <v>2.4000359748427673</v>
      </c>
      <c r="R36" s="11">
        <f t="shared" si="17"/>
        <v>2.3824259119496856</v>
      </c>
      <c r="S36" s="11">
        <f t="shared" si="17"/>
        <v>2.5585265408805031</v>
      </c>
      <c r="T36" s="11">
        <f t="shared" si="17"/>
        <v>2.5761366037735849</v>
      </c>
      <c r="U36" s="11">
        <f t="shared" si="17"/>
        <v>2.4616711949685537</v>
      </c>
      <c r="V36" s="11">
        <f t="shared" si="17"/>
        <v>2.4968913207547172</v>
      </c>
      <c r="W36" s="11">
        <f t="shared" si="17"/>
        <v>2.5277089308176102</v>
      </c>
      <c r="X36" s="11">
        <f t="shared" si="17"/>
        <v>2.514501383647799</v>
      </c>
      <c r="Y36" s="11">
        <f t="shared" si="17"/>
        <v>2.5012938364779878</v>
      </c>
      <c r="Z36" s="11">
        <f t="shared" si="17"/>
        <v>2.5321114465408807</v>
      </c>
      <c r="AA36" s="11">
        <f t="shared" si="17"/>
        <v>2.4968913207547172</v>
      </c>
      <c r="AB36" s="11">
        <f t="shared" si="17"/>
        <v>2.4968913207547172</v>
      </c>
      <c r="AC36" s="11">
        <f t="shared" si="17"/>
        <v>2.5761366037735849</v>
      </c>
      <c r="AD36" s="11">
        <f t="shared" si="17"/>
        <v>2.5585265408805031</v>
      </c>
      <c r="AE36" s="11">
        <f t="shared" si="17"/>
        <v>2.5585265408805031</v>
      </c>
      <c r="AF36" s="11">
        <f t="shared" si="17"/>
        <v>2.5761366037735849</v>
      </c>
      <c r="AG36" s="11">
        <f t="shared" si="17"/>
        <v>2.4616711949685537</v>
      </c>
    </row>
    <row r="37" spans="1:43">
      <c r="B37" t="s">
        <v>23</v>
      </c>
      <c r="C37" s="7" t="s">
        <v>42</v>
      </c>
      <c r="J37" s="11">
        <f t="shared" ref="J37:AG37" si="18">((J17*J$7)+((2.54+81+4.82+0.69)/1000))</f>
        <v>2.3123204402515722</v>
      </c>
      <c r="K37" s="11">
        <f t="shared" si="18"/>
        <v>2.2903078616352199</v>
      </c>
      <c r="L37" s="11">
        <f t="shared" si="18"/>
        <v>2.3783581761006287</v>
      </c>
      <c r="M37" s="11">
        <f t="shared" si="18"/>
        <v>2.4884210691823898</v>
      </c>
      <c r="N37" s="11">
        <f t="shared" si="18"/>
        <v>2.4664084905660375</v>
      </c>
      <c r="O37" s="11">
        <f t="shared" si="18"/>
        <v>2.4752135220125786</v>
      </c>
      <c r="P37" s="11">
        <f t="shared" si="18"/>
        <v>2.4972261006289309</v>
      </c>
      <c r="Q37" s="11">
        <f t="shared" si="18"/>
        <v>2.4972261006289309</v>
      </c>
      <c r="R37" s="11">
        <f t="shared" si="18"/>
        <v>2.400370754716981</v>
      </c>
      <c r="S37" s="11">
        <f t="shared" si="18"/>
        <v>2.5104336477987417</v>
      </c>
      <c r="T37" s="11">
        <f t="shared" si="18"/>
        <v>2.4664084905660375</v>
      </c>
      <c r="U37" s="11">
        <f t="shared" si="18"/>
        <v>2.4223833333333329</v>
      </c>
      <c r="V37" s="11">
        <f t="shared" si="18"/>
        <v>2.4884210691823898</v>
      </c>
      <c r="W37" s="11">
        <f t="shared" si="18"/>
        <v>2.4664084905660375</v>
      </c>
      <c r="X37" s="11">
        <f t="shared" si="18"/>
        <v>2.5544588050314463</v>
      </c>
      <c r="Y37" s="11">
        <f t="shared" si="18"/>
        <v>2.6645216981132074</v>
      </c>
      <c r="Z37" s="11">
        <f t="shared" si="18"/>
        <v>2.6425091194968551</v>
      </c>
      <c r="AA37" s="11">
        <f t="shared" si="18"/>
        <v>2.6513141509433962</v>
      </c>
      <c r="AB37" s="11">
        <f t="shared" si="18"/>
        <v>2.6733267295597485</v>
      </c>
      <c r="AC37" s="11">
        <f t="shared" si="18"/>
        <v>2.6733267295597485</v>
      </c>
      <c r="AD37" s="11">
        <f t="shared" si="18"/>
        <v>2.5764713836477986</v>
      </c>
      <c r="AE37" s="11">
        <f t="shared" si="18"/>
        <v>2.5104336477987417</v>
      </c>
      <c r="AF37" s="11">
        <f t="shared" si="18"/>
        <v>2.4664084905660375</v>
      </c>
      <c r="AG37" s="11">
        <f t="shared" si="18"/>
        <v>2.4223833333333329</v>
      </c>
    </row>
    <row r="38" spans="1:43">
      <c r="B38" t="s">
        <v>24</v>
      </c>
      <c r="C38" s="7" t="s">
        <v>43</v>
      </c>
      <c r="J38" s="11">
        <f t="shared" ref="J38:AG38" si="19">J26*J7+0.2</f>
        <v>1.3598299999999999</v>
      </c>
      <c r="K38" s="11">
        <f t="shared" si="19"/>
        <v>1.3598299999999999</v>
      </c>
      <c r="L38" s="11">
        <f t="shared" si="19"/>
        <v>1.3598299999999999</v>
      </c>
      <c r="M38" s="11">
        <f t="shared" si="19"/>
        <v>1.3598299999999999</v>
      </c>
      <c r="N38" s="11">
        <f t="shared" si="19"/>
        <v>1.3598299999999999</v>
      </c>
      <c r="O38" s="11">
        <f t="shared" si="19"/>
        <v>1.3598299999999999</v>
      </c>
      <c r="P38" s="11">
        <f t="shared" si="19"/>
        <v>1.3598299999999999</v>
      </c>
      <c r="Q38" s="11">
        <f t="shared" si="19"/>
        <v>1.3598299999999999</v>
      </c>
      <c r="R38" s="11">
        <f t="shared" si="19"/>
        <v>1.3598299999999999</v>
      </c>
      <c r="S38" s="11">
        <f t="shared" si="19"/>
        <v>1.3951099999999999</v>
      </c>
      <c r="T38" s="11">
        <f t="shared" si="19"/>
        <v>1.3951099999999999</v>
      </c>
      <c r="U38" s="11">
        <f t="shared" si="19"/>
        <v>1.3951099999999999</v>
      </c>
      <c r="V38" s="11">
        <f t="shared" si="19"/>
        <v>1.3951099999999999</v>
      </c>
      <c r="W38" s="11">
        <f t="shared" si="19"/>
        <v>1.3951099999999999</v>
      </c>
      <c r="X38" s="11">
        <f t="shared" si="19"/>
        <v>1.3951099999999999</v>
      </c>
      <c r="Y38" s="11">
        <f t="shared" si="19"/>
        <v>1.4480299999999997</v>
      </c>
      <c r="Z38" s="11">
        <f t="shared" si="19"/>
        <v>1.4480299999999997</v>
      </c>
      <c r="AA38" s="11">
        <f t="shared" si="19"/>
        <v>1.4480299999999997</v>
      </c>
      <c r="AB38" s="11">
        <f t="shared" si="19"/>
        <v>1.4480299999999997</v>
      </c>
      <c r="AC38" s="11">
        <f t="shared" si="19"/>
        <v>1.4480299999999997</v>
      </c>
      <c r="AD38" s="11">
        <f t="shared" si="19"/>
        <v>1.4480299999999997</v>
      </c>
      <c r="AE38" s="11">
        <f t="shared" si="19"/>
        <v>1.4480299999999997</v>
      </c>
      <c r="AF38" s="11">
        <f t="shared" si="19"/>
        <v>1.4480299999999997</v>
      </c>
      <c r="AG38" s="11">
        <f t="shared" si="19"/>
        <v>1.4480299999999997</v>
      </c>
    </row>
    <row r="39" spans="1:43">
      <c r="B39" t="s">
        <v>44</v>
      </c>
      <c r="C39" s="7" t="s">
        <v>45</v>
      </c>
      <c r="J39" s="11">
        <f t="shared" ref="J39:AG39" si="20">1.08*(((J30+J31)*J7)+J32*J7)*1.1</f>
        <v>0.63167210526315798</v>
      </c>
      <c r="K39" s="11">
        <f t="shared" si="20"/>
        <v>0.63167210526315798</v>
      </c>
      <c r="L39" s="11">
        <f t="shared" si="20"/>
        <v>0.63167210526315798</v>
      </c>
      <c r="M39" s="11">
        <f t="shared" si="20"/>
        <v>0.63167210526315798</v>
      </c>
      <c r="N39" s="11">
        <f t="shared" si="20"/>
        <v>0.63167210526315798</v>
      </c>
      <c r="O39" s="11">
        <f t="shared" si="20"/>
        <v>0.63167210526315798</v>
      </c>
      <c r="P39" s="11">
        <f t="shared" si="20"/>
        <v>0.63167210526315798</v>
      </c>
      <c r="Q39" s="11">
        <f t="shared" si="20"/>
        <v>0.63167210526315798</v>
      </c>
      <c r="R39" s="11">
        <f t="shared" si="20"/>
        <v>0.63167210526315798</v>
      </c>
      <c r="S39" s="11">
        <f t="shared" si="20"/>
        <v>0.63167210526315798</v>
      </c>
      <c r="T39" s="11">
        <f t="shared" si="20"/>
        <v>0.63167210526315798</v>
      </c>
      <c r="U39" s="11">
        <f t="shared" si="20"/>
        <v>0.63167210526315798</v>
      </c>
      <c r="V39" s="11">
        <f t="shared" si="20"/>
        <v>0.63167210526315798</v>
      </c>
      <c r="W39" s="11">
        <f t="shared" si="20"/>
        <v>0.63167210526315798</v>
      </c>
      <c r="X39" s="11">
        <f t="shared" si="20"/>
        <v>0.63167210526315798</v>
      </c>
      <c r="Y39" s="11">
        <f t="shared" si="20"/>
        <v>0.64855421052631579</v>
      </c>
      <c r="Z39" s="11">
        <f t="shared" si="20"/>
        <v>0.64855421052631579</v>
      </c>
      <c r="AA39" s="11">
        <f t="shared" si="20"/>
        <v>0.64855421052631579</v>
      </c>
      <c r="AB39" s="11">
        <f t="shared" si="20"/>
        <v>0.64855421052631579</v>
      </c>
      <c r="AC39" s="11">
        <f t="shared" si="20"/>
        <v>0.64855421052631579</v>
      </c>
      <c r="AD39" s="11">
        <f t="shared" si="20"/>
        <v>0.64855421052631579</v>
      </c>
      <c r="AE39" s="11">
        <f t="shared" si="20"/>
        <v>0.64855421052631579</v>
      </c>
      <c r="AF39" s="11">
        <f t="shared" si="20"/>
        <v>0.64855421052631579</v>
      </c>
      <c r="AG39" s="11">
        <f t="shared" si="20"/>
        <v>0.64855421052631579</v>
      </c>
    </row>
    <row r="40" spans="1:43">
      <c r="J40" s="11"/>
      <c r="K40" s="11"/>
      <c r="L40" s="11"/>
      <c r="M40" s="11"/>
      <c r="N40" s="11"/>
      <c r="O40" s="11"/>
      <c r="P40" s="11"/>
      <c r="Q40" s="11"/>
      <c r="R40" s="11"/>
      <c r="S40" s="11"/>
      <c r="T40" s="11"/>
      <c r="U40" s="11"/>
      <c r="V40" s="11"/>
      <c r="W40" s="11"/>
      <c r="X40" s="11"/>
      <c r="Y40" s="11"/>
      <c r="Z40" s="11"/>
      <c r="AA40" s="11"/>
      <c r="AB40" s="11"/>
      <c r="AC40" s="11"/>
      <c r="AD40" s="11"/>
      <c r="AE40" s="11"/>
      <c r="AF40" s="11"/>
      <c r="AG40" s="11"/>
    </row>
    <row r="41" spans="1:43">
      <c r="A41" s="4" t="s">
        <v>46</v>
      </c>
      <c r="B41" s="4"/>
      <c r="C41" s="4"/>
      <c r="D41" s="4"/>
      <c r="E41" s="4"/>
      <c r="F41" s="4"/>
      <c r="G41" s="4"/>
      <c r="H41" s="4"/>
      <c r="I41" s="4"/>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4"/>
      <c r="AI41" s="4"/>
      <c r="AJ41" s="4"/>
      <c r="AK41" s="4"/>
      <c r="AL41" s="4"/>
      <c r="AM41" s="4"/>
      <c r="AN41" s="4"/>
      <c r="AO41" s="4"/>
      <c r="AP41" s="4"/>
      <c r="AQ41" s="4"/>
    </row>
    <row r="42" spans="1:43">
      <c r="B42" t="s">
        <v>21</v>
      </c>
      <c r="C42" s="7" t="s">
        <v>42</v>
      </c>
      <c r="J42" s="11">
        <f t="shared" ref="J42:AG43" si="21">J36</f>
        <v>2.3207906918238996</v>
      </c>
      <c r="K42" s="11">
        <f t="shared" si="21"/>
        <v>2.3516083018867926</v>
      </c>
      <c r="L42" s="11">
        <f t="shared" si="21"/>
        <v>2.3384007547169814</v>
      </c>
      <c r="M42" s="11">
        <f t="shared" si="21"/>
        <v>2.3251932075471702</v>
      </c>
      <c r="N42" s="11">
        <f t="shared" si="21"/>
        <v>2.3560108176100631</v>
      </c>
      <c r="O42" s="11">
        <f t="shared" si="21"/>
        <v>2.3207906918238996</v>
      </c>
      <c r="P42" s="11">
        <f t="shared" si="21"/>
        <v>2.3207906918238996</v>
      </c>
      <c r="Q42" s="11">
        <f t="shared" si="21"/>
        <v>2.4000359748427673</v>
      </c>
      <c r="R42" s="11">
        <f t="shared" si="21"/>
        <v>2.3824259119496856</v>
      </c>
      <c r="S42" s="11">
        <f t="shared" si="21"/>
        <v>2.5585265408805031</v>
      </c>
      <c r="T42" s="11">
        <f t="shared" si="21"/>
        <v>2.5761366037735849</v>
      </c>
      <c r="U42" s="11">
        <f t="shared" si="21"/>
        <v>2.4616711949685537</v>
      </c>
      <c r="V42" s="11">
        <f t="shared" si="21"/>
        <v>2.4968913207547172</v>
      </c>
      <c r="W42" s="11">
        <f t="shared" si="21"/>
        <v>2.5277089308176102</v>
      </c>
      <c r="X42" s="11">
        <f t="shared" si="21"/>
        <v>2.514501383647799</v>
      </c>
      <c r="Y42" s="11">
        <f t="shared" si="21"/>
        <v>2.5012938364779878</v>
      </c>
      <c r="Z42" s="11">
        <f t="shared" si="21"/>
        <v>2.5321114465408807</v>
      </c>
      <c r="AA42" s="11">
        <f t="shared" si="21"/>
        <v>2.4968913207547172</v>
      </c>
      <c r="AB42" s="11">
        <f t="shared" si="21"/>
        <v>2.4968913207547172</v>
      </c>
      <c r="AC42" s="11">
        <f t="shared" si="21"/>
        <v>2.5761366037735849</v>
      </c>
      <c r="AD42" s="11">
        <f t="shared" si="21"/>
        <v>2.5585265408805031</v>
      </c>
      <c r="AE42" s="11">
        <f t="shared" si="21"/>
        <v>2.5585265408805031</v>
      </c>
      <c r="AF42" s="11">
        <f t="shared" si="21"/>
        <v>2.5761366037735849</v>
      </c>
      <c r="AG42" s="11">
        <f t="shared" si="21"/>
        <v>2.4616711949685537</v>
      </c>
    </row>
    <row r="43" spans="1:43">
      <c r="B43" t="s">
        <v>23</v>
      </c>
      <c r="C43" s="7" t="s">
        <v>42</v>
      </c>
      <c r="J43" s="11">
        <f t="shared" si="21"/>
        <v>2.3123204402515722</v>
      </c>
      <c r="K43" s="11">
        <f t="shared" si="21"/>
        <v>2.2903078616352199</v>
      </c>
      <c r="L43" s="11">
        <f t="shared" si="21"/>
        <v>2.3783581761006287</v>
      </c>
      <c r="M43" s="11">
        <f t="shared" si="21"/>
        <v>2.4884210691823898</v>
      </c>
      <c r="N43" s="11">
        <f t="shared" si="21"/>
        <v>2.4664084905660375</v>
      </c>
      <c r="O43" s="11">
        <f t="shared" si="21"/>
        <v>2.4752135220125786</v>
      </c>
      <c r="P43" s="11">
        <f t="shared" si="21"/>
        <v>2.4972261006289309</v>
      </c>
      <c r="Q43" s="11">
        <f t="shared" si="21"/>
        <v>2.4972261006289309</v>
      </c>
      <c r="R43" s="11">
        <f t="shared" si="21"/>
        <v>2.400370754716981</v>
      </c>
      <c r="S43" s="11">
        <f t="shared" si="21"/>
        <v>2.5104336477987417</v>
      </c>
      <c r="T43" s="11">
        <f t="shared" si="21"/>
        <v>2.4664084905660375</v>
      </c>
      <c r="U43" s="11">
        <f t="shared" si="21"/>
        <v>2.4223833333333329</v>
      </c>
      <c r="V43" s="11">
        <f t="shared" si="21"/>
        <v>2.4884210691823898</v>
      </c>
      <c r="W43" s="11">
        <f t="shared" si="21"/>
        <v>2.4664084905660375</v>
      </c>
      <c r="X43" s="11">
        <f t="shared" si="21"/>
        <v>2.5544588050314463</v>
      </c>
      <c r="Y43" s="11">
        <f t="shared" si="21"/>
        <v>2.6645216981132074</v>
      </c>
      <c r="Z43" s="11">
        <f t="shared" si="21"/>
        <v>2.6425091194968551</v>
      </c>
      <c r="AA43" s="11">
        <f t="shared" si="21"/>
        <v>2.6513141509433962</v>
      </c>
      <c r="AB43" s="11">
        <f t="shared" si="21"/>
        <v>2.6733267295597485</v>
      </c>
      <c r="AC43" s="11">
        <f t="shared" si="21"/>
        <v>2.6733267295597485</v>
      </c>
      <c r="AD43" s="11">
        <f t="shared" si="21"/>
        <v>2.5764713836477986</v>
      </c>
      <c r="AE43" s="11">
        <f t="shared" si="21"/>
        <v>2.5104336477987417</v>
      </c>
      <c r="AF43" s="11">
        <f t="shared" si="21"/>
        <v>2.4664084905660375</v>
      </c>
      <c r="AG43" s="11">
        <f t="shared" si="21"/>
        <v>2.4223833333333329</v>
      </c>
    </row>
    <row r="44" spans="1:43">
      <c r="A44" s="15"/>
      <c r="B44" t="s">
        <v>24</v>
      </c>
      <c r="C44" s="7" t="s">
        <v>43</v>
      </c>
      <c r="J44" s="11">
        <f>K44</f>
        <v>1.3598299999999999</v>
      </c>
      <c r="K44" s="11">
        <f>L44</f>
        <v>1.3598299999999999</v>
      </c>
      <c r="L44" s="11">
        <f t="shared" ref="L44:AG44" si="22">AVERAGE(J38:L38)</f>
        <v>1.3598299999999999</v>
      </c>
      <c r="M44" s="11">
        <f t="shared" si="22"/>
        <v>1.3598299999999999</v>
      </c>
      <c r="N44" s="11">
        <f t="shared" si="22"/>
        <v>1.3598299999999999</v>
      </c>
      <c r="O44" s="11">
        <f t="shared" si="22"/>
        <v>1.3598299999999999</v>
      </c>
      <c r="P44" s="11">
        <f t="shared" si="22"/>
        <v>1.3598299999999999</v>
      </c>
      <c r="Q44" s="11">
        <f t="shared" si="22"/>
        <v>1.3598299999999999</v>
      </c>
      <c r="R44" s="11">
        <f t="shared" si="22"/>
        <v>1.3598299999999999</v>
      </c>
      <c r="S44" s="11">
        <f t="shared" si="22"/>
        <v>1.3715900000000001</v>
      </c>
      <c r="T44" s="11">
        <f t="shared" si="22"/>
        <v>1.3833499999999999</v>
      </c>
      <c r="U44" s="11">
        <f t="shared" si="22"/>
        <v>1.3951099999999999</v>
      </c>
      <c r="V44" s="11">
        <f t="shared" si="22"/>
        <v>1.3951099999999999</v>
      </c>
      <c r="W44" s="11">
        <f t="shared" si="22"/>
        <v>1.3951099999999999</v>
      </c>
      <c r="X44" s="11">
        <f t="shared" si="22"/>
        <v>1.3951099999999999</v>
      </c>
      <c r="Y44" s="11">
        <f t="shared" si="22"/>
        <v>1.4127499999999997</v>
      </c>
      <c r="Z44" s="11">
        <f t="shared" si="22"/>
        <v>1.4303899999999998</v>
      </c>
      <c r="AA44" s="11">
        <f t="shared" si="22"/>
        <v>1.4480299999999999</v>
      </c>
      <c r="AB44" s="11">
        <f t="shared" si="22"/>
        <v>1.4480299999999999</v>
      </c>
      <c r="AC44" s="11">
        <f t="shared" si="22"/>
        <v>1.4480299999999999</v>
      </c>
      <c r="AD44" s="11">
        <f t="shared" si="22"/>
        <v>1.4480299999999999</v>
      </c>
      <c r="AE44" s="11">
        <f t="shared" si="22"/>
        <v>1.4480299999999999</v>
      </c>
      <c r="AF44" s="11">
        <f t="shared" si="22"/>
        <v>1.4480299999999999</v>
      </c>
      <c r="AG44" s="11">
        <f t="shared" si="22"/>
        <v>1.4480299999999999</v>
      </c>
    </row>
    <row r="45" spans="1:43">
      <c r="A45" s="15"/>
      <c r="B45" t="s">
        <v>44</v>
      </c>
      <c r="C45" s="7" t="s">
        <v>45</v>
      </c>
      <c r="J45" s="11">
        <f>J39</f>
        <v>0.63167210526315798</v>
      </c>
      <c r="K45" s="11">
        <f>K39</f>
        <v>0.63167210526315798</v>
      </c>
      <c r="L45" s="11">
        <f>L39</f>
        <v>0.63167210526315798</v>
      </c>
      <c r="M45" s="11">
        <f>AVERAGE(J39:L39)</f>
        <v>0.63167210526315798</v>
      </c>
      <c r="N45" s="11">
        <f>M45</f>
        <v>0.63167210526315798</v>
      </c>
      <c r="O45" s="11">
        <f>N45</f>
        <v>0.63167210526315798</v>
      </c>
      <c r="P45" s="11">
        <f>AVERAGE(M39:O39)</f>
        <v>0.63167210526315798</v>
      </c>
      <c r="Q45" s="11">
        <f>P45</f>
        <v>0.63167210526315798</v>
      </c>
      <c r="R45" s="11">
        <f>Q45</f>
        <v>0.63167210526315798</v>
      </c>
      <c r="S45" s="11">
        <f>AVERAGE(P39:R39)</f>
        <v>0.63167210526315798</v>
      </c>
      <c r="T45" s="11">
        <f>S45</f>
        <v>0.63167210526315798</v>
      </c>
      <c r="U45" s="11">
        <f>T45</f>
        <v>0.63167210526315798</v>
      </c>
      <c r="V45" s="11">
        <f>AVERAGE(S39:U39)</f>
        <v>0.63167210526315798</v>
      </c>
      <c r="W45" s="11">
        <f>V45</f>
        <v>0.63167210526315798</v>
      </c>
      <c r="X45" s="11">
        <f>W45</f>
        <v>0.63167210526315798</v>
      </c>
      <c r="Y45" s="11">
        <f>AVERAGE(V39:X39)</f>
        <v>0.63167210526315798</v>
      </c>
      <c r="Z45" s="11">
        <f>Y45</f>
        <v>0.63167210526315798</v>
      </c>
      <c r="AA45" s="11">
        <f>Z45</f>
        <v>0.63167210526315798</v>
      </c>
      <c r="AB45" s="11">
        <f>AVERAGE(Y39:AA39)</f>
        <v>0.64855421052631579</v>
      </c>
      <c r="AC45" s="11">
        <f>AB45</f>
        <v>0.64855421052631579</v>
      </c>
      <c r="AD45" s="11">
        <f>AC45</f>
        <v>0.64855421052631579</v>
      </c>
      <c r="AE45" s="11">
        <f>AVERAGE(AB39:AD39)</f>
        <v>0.64855421052631579</v>
      </c>
      <c r="AF45" s="11">
        <f>AE45</f>
        <v>0.64855421052631579</v>
      </c>
      <c r="AG45" s="11">
        <f>AF45</f>
        <v>0.64855421052631579</v>
      </c>
    </row>
    <row r="46" spans="1:43">
      <c r="A46" s="16"/>
      <c r="J46" s="11"/>
      <c r="K46" s="11"/>
      <c r="L46" s="11"/>
      <c r="M46" s="11"/>
      <c r="N46" s="11"/>
      <c r="O46" s="11"/>
      <c r="P46" s="11"/>
      <c r="Q46" s="11"/>
      <c r="R46" s="11"/>
      <c r="S46" s="11"/>
      <c r="T46" s="11"/>
      <c r="U46" s="11"/>
      <c r="V46" s="11"/>
      <c r="W46" s="11"/>
      <c r="X46" s="11"/>
      <c r="Y46" s="11"/>
      <c r="Z46" s="11"/>
      <c r="AA46" s="11"/>
      <c r="AB46" s="11"/>
      <c r="AC46" s="11"/>
      <c r="AD46" s="11"/>
      <c r="AE46" s="11"/>
      <c r="AF46" s="11"/>
      <c r="AG46" s="11"/>
    </row>
    <row r="47" spans="1:43">
      <c r="A47" s="15" t="s">
        <v>47</v>
      </c>
      <c r="J47" s="11"/>
      <c r="K47" s="11"/>
      <c r="L47" s="11"/>
      <c r="M47" s="11"/>
      <c r="N47" s="11"/>
      <c r="O47" s="11"/>
      <c r="P47" s="11"/>
      <c r="Q47" s="11"/>
      <c r="R47" s="11"/>
      <c r="S47" s="11"/>
      <c r="T47" s="11"/>
      <c r="U47" s="11"/>
      <c r="V47" s="11"/>
      <c r="W47" s="11"/>
      <c r="X47" s="11"/>
      <c r="Y47" s="11"/>
      <c r="Z47" s="11"/>
      <c r="AA47" s="11"/>
      <c r="AB47" s="11"/>
      <c r="AC47" s="11"/>
      <c r="AD47" s="11"/>
      <c r="AE47" s="11"/>
      <c r="AF47" s="11"/>
      <c r="AG47" s="11"/>
    </row>
    <row r="48" spans="1:43">
      <c r="A48" s="15"/>
      <c r="B48" t="s">
        <v>21</v>
      </c>
      <c r="C48" s="7" t="s">
        <v>42</v>
      </c>
      <c r="J48" s="11">
        <v>2.0550000000000002</v>
      </c>
      <c r="K48" s="11">
        <f t="shared" ref="K48:AG51" si="23">J48</f>
        <v>2.0550000000000002</v>
      </c>
      <c r="L48" s="11">
        <f t="shared" si="23"/>
        <v>2.0550000000000002</v>
      </c>
      <c r="M48" s="11">
        <f t="shared" si="23"/>
        <v>2.0550000000000002</v>
      </c>
      <c r="N48" s="11">
        <f t="shared" si="23"/>
        <v>2.0550000000000002</v>
      </c>
      <c r="O48" s="11">
        <f t="shared" si="23"/>
        <v>2.0550000000000002</v>
      </c>
      <c r="P48" s="11">
        <f t="shared" si="23"/>
        <v>2.0550000000000002</v>
      </c>
      <c r="Q48" s="11">
        <f t="shared" si="23"/>
        <v>2.0550000000000002</v>
      </c>
      <c r="R48" s="11">
        <f t="shared" si="23"/>
        <v>2.0550000000000002</v>
      </c>
      <c r="S48" s="11">
        <f t="shared" si="23"/>
        <v>2.0550000000000002</v>
      </c>
      <c r="T48" s="11">
        <f t="shared" si="23"/>
        <v>2.0550000000000002</v>
      </c>
      <c r="U48" s="11">
        <f t="shared" si="23"/>
        <v>2.0550000000000002</v>
      </c>
      <c r="V48" s="11">
        <f t="shared" si="23"/>
        <v>2.0550000000000002</v>
      </c>
      <c r="W48" s="11">
        <f t="shared" si="23"/>
        <v>2.0550000000000002</v>
      </c>
      <c r="X48" s="11">
        <f t="shared" si="23"/>
        <v>2.0550000000000002</v>
      </c>
      <c r="Y48" s="11">
        <f t="shared" si="23"/>
        <v>2.0550000000000002</v>
      </c>
      <c r="Z48" s="11">
        <f t="shared" si="23"/>
        <v>2.0550000000000002</v>
      </c>
      <c r="AA48" s="11">
        <f t="shared" si="23"/>
        <v>2.0550000000000002</v>
      </c>
      <c r="AB48" s="11">
        <f t="shared" si="23"/>
        <v>2.0550000000000002</v>
      </c>
      <c r="AC48" s="11">
        <f t="shared" si="23"/>
        <v>2.0550000000000002</v>
      </c>
      <c r="AD48" s="11">
        <f t="shared" si="23"/>
        <v>2.0550000000000002</v>
      </c>
      <c r="AE48" s="11">
        <f t="shared" si="23"/>
        <v>2.0550000000000002</v>
      </c>
      <c r="AF48" s="11">
        <f t="shared" si="23"/>
        <v>2.0550000000000002</v>
      </c>
      <c r="AG48" s="11">
        <f t="shared" si="23"/>
        <v>2.0550000000000002</v>
      </c>
    </row>
    <row r="49" spans="1:43">
      <c r="A49" s="15"/>
      <c r="B49" t="s">
        <v>23</v>
      </c>
      <c r="C49" s="7" t="s">
        <v>42</v>
      </c>
      <c r="J49" s="11">
        <v>2.5259999999999998</v>
      </c>
      <c r="K49" s="11">
        <f t="shared" si="23"/>
        <v>2.5259999999999998</v>
      </c>
      <c r="L49" s="11">
        <f t="shared" si="23"/>
        <v>2.5259999999999998</v>
      </c>
      <c r="M49" s="11">
        <f t="shared" si="23"/>
        <v>2.5259999999999998</v>
      </c>
      <c r="N49" s="11">
        <f t="shared" si="23"/>
        <v>2.5259999999999998</v>
      </c>
      <c r="O49" s="11">
        <f t="shared" si="23"/>
        <v>2.5259999999999998</v>
      </c>
      <c r="P49" s="11">
        <f t="shared" si="23"/>
        <v>2.5259999999999998</v>
      </c>
      <c r="Q49" s="11">
        <f t="shared" si="23"/>
        <v>2.5259999999999998</v>
      </c>
      <c r="R49" s="11">
        <f t="shared" si="23"/>
        <v>2.5259999999999998</v>
      </c>
      <c r="S49" s="11">
        <f t="shared" si="23"/>
        <v>2.5259999999999998</v>
      </c>
      <c r="T49" s="11">
        <f t="shared" si="23"/>
        <v>2.5259999999999998</v>
      </c>
      <c r="U49" s="11">
        <f t="shared" si="23"/>
        <v>2.5259999999999998</v>
      </c>
      <c r="V49" s="11">
        <f t="shared" si="23"/>
        <v>2.5259999999999998</v>
      </c>
      <c r="W49" s="11">
        <f t="shared" si="23"/>
        <v>2.5259999999999998</v>
      </c>
      <c r="X49" s="11">
        <f t="shared" si="23"/>
        <v>2.5259999999999998</v>
      </c>
      <c r="Y49" s="11">
        <f t="shared" si="23"/>
        <v>2.5259999999999998</v>
      </c>
      <c r="Z49" s="11">
        <f t="shared" si="23"/>
        <v>2.5259999999999998</v>
      </c>
      <c r="AA49" s="11">
        <f t="shared" si="23"/>
        <v>2.5259999999999998</v>
      </c>
      <c r="AB49" s="11">
        <f t="shared" si="23"/>
        <v>2.5259999999999998</v>
      </c>
      <c r="AC49" s="11">
        <f t="shared" si="23"/>
        <v>2.5259999999999998</v>
      </c>
      <c r="AD49" s="11">
        <f t="shared" si="23"/>
        <v>2.5259999999999998</v>
      </c>
      <c r="AE49" s="11">
        <f t="shared" si="23"/>
        <v>2.5259999999999998</v>
      </c>
      <c r="AF49" s="11">
        <f t="shared" si="23"/>
        <v>2.5259999999999998</v>
      </c>
      <c r="AG49" s="11">
        <f t="shared" si="23"/>
        <v>2.5259999999999998</v>
      </c>
    </row>
    <row r="50" spans="1:43">
      <c r="A50" s="15"/>
      <c r="B50" t="s">
        <v>24</v>
      </c>
      <c r="C50" s="7" t="s">
        <v>43</v>
      </c>
      <c r="J50" s="11">
        <v>2.3E-2</v>
      </c>
      <c r="K50" s="11">
        <f t="shared" si="23"/>
        <v>2.3E-2</v>
      </c>
      <c r="L50" s="11">
        <f t="shared" si="23"/>
        <v>2.3E-2</v>
      </c>
      <c r="M50" s="11">
        <f t="shared" si="23"/>
        <v>2.3E-2</v>
      </c>
      <c r="N50" s="11">
        <f t="shared" si="23"/>
        <v>2.3E-2</v>
      </c>
      <c r="O50" s="11">
        <f t="shared" si="23"/>
        <v>2.3E-2</v>
      </c>
      <c r="P50" s="11">
        <f t="shared" si="23"/>
        <v>2.3E-2</v>
      </c>
      <c r="Q50" s="11">
        <f t="shared" si="23"/>
        <v>2.3E-2</v>
      </c>
      <c r="R50" s="11">
        <f t="shared" si="23"/>
        <v>2.3E-2</v>
      </c>
      <c r="S50" s="11">
        <f t="shared" si="23"/>
        <v>2.3E-2</v>
      </c>
      <c r="T50" s="11">
        <f t="shared" si="23"/>
        <v>2.3E-2</v>
      </c>
      <c r="U50" s="11">
        <f t="shared" si="23"/>
        <v>2.3E-2</v>
      </c>
      <c r="V50" s="11">
        <f t="shared" si="23"/>
        <v>2.3E-2</v>
      </c>
      <c r="W50" s="11">
        <f t="shared" si="23"/>
        <v>2.3E-2</v>
      </c>
      <c r="X50" s="11">
        <f t="shared" si="23"/>
        <v>2.3E-2</v>
      </c>
      <c r="Y50" s="11">
        <f t="shared" si="23"/>
        <v>2.3E-2</v>
      </c>
      <c r="Z50" s="11">
        <f t="shared" si="23"/>
        <v>2.3E-2</v>
      </c>
      <c r="AA50" s="11">
        <f t="shared" si="23"/>
        <v>2.3E-2</v>
      </c>
      <c r="AB50" s="11">
        <f t="shared" si="23"/>
        <v>2.3E-2</v>
      </c>
      <c r="AC50" s="11">
        <f t="shared" si="23"/>
        <v>2.3E-2</v>
      </c>
      <c r="AD50" s="11">
        <f t="shared" si="23"/>
        <v>2.3E-2</v>
      </c>
      <c r="AE50" s="11">
        <f t="shared" si="23"/>
        <v>2.3E-2</v>
      </c>
      <c r="AF50" s="11">
        <f t="shared" si="23"/>
        <v>2.3E-2</v>
      </c>
      <c r="AG50" s="11">
        <f t="shared" si="23"/>
        <v>2.3E-2</v>
      </c>
    </row>
    <row r="51" spans="1:43">
      <c r="A51" s="15"/>
      <c r="B51" t="s">
        <v>44</v>
      </c>
      <c r="C51" s="7" t="s">
        <v>45</v>
      </c>
      <c r="J51" s="11">
        <v>0</v>
      </c>
      <c r="K51" s="11">
        <f t="shared" si="23"/>
        <v>0</v>
      </c>
      <c r="L51" s="11">
        <f t="shared" si="23"/>
        <v>0</v>
      </c>
      <c r="M51" s="11">
        <f t="shared" si="23"/>
        <v>0</v>
      </c>
      <c r="N51" s="11">
        <f t="shared" si="23"/>
        <v>0</v>
      </c>
      <c r="O51" s="11">
        <f t="shared" si="23"/>
        <v>0</v>
      </c>
      <c r="P51" s="11">
        <f t="shared" si="23"/>
        <v>0</v>
      </c>
      <c r="Q51" s="11">
        <f t="shared" si="23"/>
        <v>0</v>
      </c>
      <c r="R51" s="11">
        <f t="shared" si="23"/>
        <v>0</v>
      </c>
      <c r="S51" s="11">
        <f t="shared" si="23"/>
        <v>0</v>
      </c>
      <c r="T51" s="11">
        <f t="shared" si="23"/>
        <v>0</v>
      </c>
      <c r="U51" s="11">
        <f t="shared" si="23"/>
        <v>0</v>
      </c>
      <c r="V51" s="11">
        <f t="shared" si="23"/>
        <v>0</v>
      </c>
      <c r="W51" s="11">
        <f t="shared" si="23"/>
        <v>0</v>
      </c>
      <c r="X51" s="11">
        <f t="shared" si="23"/>
        <v>0</v>
      </c>
      <c r="Y51" s="11">
        <f t="shared" si="23"/>
        <v>0</v>
      </c>
      <c r="Z51" s="11">
        <f t="shared" si="23"/>
        <v>0</v>
      </c>
      <c r="AA51" s="11">
        <f t="shared" si="23"/>
        <v>0</v>
      </c>
      <c r="AB51" s="11">
        <f t="shared" si="23"/>
        <v>0</v>
      </c>
      <c r="AC51" s="11">
        <f t="shared" si="23"/>
        <v>0</v>
      </c>
      <c r="AD51" s="11">
        <f t="shared" si="23"/>
        <v>0</v>
      </c>
      <c r="AE51" s="11">
        <f t="shared" si="23"/>
        <v>0</v>
      </c>
      <c r="AF51" s="11">
        <f t="shared" si="23"/>
        <v>0</v>
      </c>
      <c r="AG51" s="11">
        <f t="shared" si="23"/>
        <v>0</v>
      </c>
    </row>
    <row r="52" spans="1:43">
      <c r="A52" s="15"/>
      <c r="J52" s="11"/>
      <c r="K52" s="11"/>
      <c r="L52" s="11"/>
      <c r="M52" s="11"/>
      <c r="N52" s="11"/>
      <c r="O52" s="11"/>
      <c r="P52" s="11"/>
      <c r="Q52" s="11"/>
      <c r="R52" s="11"/>
      <c r="S52" s="11"/>
      <c r="T52" s="11"/>
      <c r="U52" s="11"/>
      <c r="V52" s="11"/>
      <c r="W52" s="11"/>
      <c r="X52" s="11"/>
      <c r="Y52" s="11"/>
      <c r="Z52" s="11"/>
      <c r="AA52" s="11"/>
      <c r="AB52" s="11"/>
      <c r="AC52" s="11"/>
      <c r="AD52" s="11"/>
      <c r="AE52" s="11"/>
      <c r="AF52" s="11"/>
      <c r="AG52" s="11"/>
    </row>
    <row r="53" spans="1:43">
      <c r="A53" s="15" t="s">
        <v>48</v>
      </c>
      <c r="C53" t="s">
        <v>49</v>
      </c>
      <c r="J53" s="11">
        <v>0.18</v>
      </c>
      <c r="K53" s="11">
        <f t="shared" ref="K53:AG53" si="24">J53</f>
        <v>0.18</v>
      </c>
      <c r="L53" s="11">
        <f t="shared" si="24"/>
        <v>0.18</v>
      </c>
      <c r="M53" s="11">
        <f t="shared" si="24"/>
        <v>0.18</v>
      </c>
      <c r="N53" s="11">
        <f t="shared" si="24"/>
        <v>0.18</v>
      </c>
      <c r="O53" s="11">
        <f t="shared" si="24"/>
        <v>0.18</v>
      </c>
      <c r="P53" s="11">
        <f t="shared" si="24"/>
        <v>0.18</v>
      </c>
      <c r="Q53" s="11">
        <f t="shared" si="24"/>
        <v>0.18</v>
      </c>
      <c r="R53" s="11">
        <f t="shared" si="24"/>
        <v>0.18</v>
      </c>
      <c r="S53" s="11">
        <f t="shared" si="24"/>
        <v>0.18</v>
      </c>
      <c r="T53" s="11">
        <f t="shared" si="24"/>
        <v>0.18</v>
      </c>
      <c r="U53" s="11">
        <f t="shared" si="24"/>
        <v>0.18</v>
      </c>
      <c r="V53" s="11">
        <f t="shared" si="24"/>
        <v>0.18</v>
      </c>
      <c r="W53" s="11">
        <f t="shared" si="24"/>
        <v>0.18</v>
      </c>
      <c r="X53" s="11">
        <f t="shared" si="24"/>
        <v>0.18</v>
      </c>
      <c r="Y53" s="11">
        <f t="shared" si="24"/>
        <v>0.18</v>
      </c>
      <c r="Z53" s="11">
        <f t="shared" si="24"/>
        <v>0.18</v>
      </c>
      <c r="AA53" s="11">
        <f t="shared" si="24"/>
        <v>0.18</v>
      </c>
      <c r="AB53" s="11">
        <f t="shared" si="24"/>
        <v>0.18</v>
      </c>
      <c r="AC53" s="11">
        <f t="shared" si="24"/>
        <v>0.18</v>
      </c>
      <c r="AD53" s="11">
        <f t="shared" si="24"/>
        <v>0.18</v>
      </c>
      <c r="AE53" s="11">
        <f t="shared" si="24"/>
        <v>0.18</v>
      </c>
      <c r="AF53" s="11">
        <f t="shared" si="24"/>
        <v>0.18</v>
      </c>
      <c r="AG53" s="11">
        <f t="shared" si="24"/>
        <v>0.18</v>
      </c>
    </row>
    <row r="54" spans="1:43">
      <c r="J54" s="11"/>
      <c r="K54" s="11"/>
      <c r="L54" s="11"/>
      <c r="M54" s="11"/>
      <c r="N54" s="11"/>
      <c r="O54" s="11"/>
      <c r="P54" s="11"/>
      <c r="Q54" s="11"/>
      <c r="R54" s="11"/>
      <c r="S54" s="11"/>
      <c r="T54" s="11"/>
      <c r="U54" s="11"/>
      <c r="V54" s="11"/>
      <c r="W54" s="11"/>
      <c r="X54" s="11"/>
      <c r="Y54" s="11"/>
      <c r="Z54" s="11"/>
      <c r="AA54" s="11"/>
      <c r="AB54" s="11"/>
      <c r="AC54" s="11"/>
      <c r="AD54" s="11"/>
      <c r="AE54" s="11"/>
      <c r="AF54" s="11"/>
      <c r="AG54" s="11"/>
    </row>
    <row r="55" spans="1:43">
      <c r="A55" s="4" t="s">
        <v>50</v>
      </c>
      <c r="B55" s="4"/>
      <c r="C55" s="4"/>
      <c r="D55" s="4"/>
      <c r="E55" s="4"/>
      <c r="F55" s="4"/>
      <c r="G55" s="4"/>
      <c r="H55" s="4"/>
      <c r="I55" s="4"/>
      <c r="J55" s="5">
        <v>43831</v>
      </c>
      <c r="K55" s="5">
        <f t="shared" ref="K55:AG55" si="25">J55+31</f>
        <v>43862</v>
      </c>
      <c r="L55" s="5">
        <f t="shared" si="25"/>
        <v>43893</v>
      </c>
      <c r="M55" s="5">
        <f t="shared" si="25"/>
        <v>43924</v>
      </c>
      <c r="N55" s="5">
        <f t="shared" si="25"/>
        <v>43955</v>
      </c>
      <c r="O55" s="5">
        <f t="shared" si="25"/>
        <v>43986</v>
      </c>
      <c r="P55" s="5">
        <f t="shared" si="25"/>
        <v>44017</v>
      </c>
      <c r="Q55" s="5">
        <f t="shared" si="25"/>
        <v>44048</v>
      </c>
      <c r="R55" s="5">
        <f t="shared" si="25"/>
        <v>44079</v>
      </c>
      <c r="S55" s="5">
        <f t="shared" si="25"/>
        <v>44110</v>
      </c>
      <c r="T55" s="5">
        <f t="shared" si="25"/>
        <v>44141</v>
      </c>
      <c r="U55" s="5">
        <f t="shared" si="25"/>
        <v>44172</v>
      </c>
      <c r="V55" s="5">
        <f t="shared" si="25"/>
        <v>44203</v>
      </c>
      <c r="W55" s="5">
        <f t="shared" si="25"/>
        <v>44234</v>
      </c>
      <c r="X55" s="5">
        <f t="shared" si="25"/>
        <v>44265</v>
      </c>
      <c r="Y55" s="5">
        <f t="shared" si="25"/>
        <v>44296</v>
      </c>
      <c r="Z55" s="5">
        <f t="shared" si="25"/>
        <v>44327</v>
      </c>
      <c r="AA55" s="5">
        <f t="shared" si="25"/>
        <v>44358</v>
      </c>
      <c r="AB55" s="5">
        <f t="shared" si="25"/>
        <v>44389</v>
      </c>
      <c r="AC55" s="5">
        <f t="shared" si="25"/>
        <v>44420</v>
      </c>
      <c r="AD55" s="5">
        <f t="shared" si="25"/>
        <v>44451</v>
      </c>
      <c r="AE55" s="5">
        <f t="shared" si="25"/>
        <v>44482</v>
      </c>
      <c r="AF55" s="5">
        <f t="shared" si="25"/>
        <v>44513</v>
      </c>
      <c r="AG55" s="5">
        <f t="shared" si="25"/>
        <v>44544</v>
      </c>
      <c r="AH55" s="4"/>
      <c r="AI55" s="4"/>
      <c r="AJ55" s="4"/>
      <c r="AK55" s="4"/>
      <c r="AL55" s="4"/>
      <c r="AM55" s="4"/>
      <c r="AN55" s="4"/>
      <c r="AO55" s="4"/>
      <c r="AP55" s="4"/>
      <c r="AQ55" s="4"/>
    </row>
    <row r="56" spans="1:43">
      <c r="B56" t="s">
        <v>21</v>
      </c>
      <c r="C56" s="7" t="s">
        <v>42</v>
      </c>
      <c r="J56" s="11">
        <f t="shared" ref="J56:AG59" si="26">(J42+J48)*(1+J$53)</f>
        <v>5.1634330163522018</v>
      </c>
      <c r="K56" s="11">
        <f t="shared" si="26"/>
        <v>5.1997977962264157</v>
      </c>
      <c r="L56" s="11">
        <f t="shared" si="26"/>
        <v>5.1842128905660383</v>
      </c>
      <c r="M56" s="11">
        <f t="shared" si="26"/>
        <v>5.1686279849056609</v>
      </c>
      <c r="N56" s="11">
        <f t="shared" si="26"/>
        <v>5.2049927647798748</v>
      </c>
      <c r="O56" s="11">
        <f t="shared" si="26"/>
        <v>5.1634330163522018</v>
      </c>
      <c r="P56" s="11">
        <f t="shared" si="26"/>
        <v>5.1634330163522018</v>
      </c>
      <c r="Q56" s="11">
        <f t="shared" si="26"/>
        <v>5.2569424503144644</v>
      </c>
      <c r="R56" s="11">
        <f t="shared" si="26"/>
        <v>5.2361625761006287</v>
      </c>
      <c r="S56" s="11">
        <f t="shared" si="26"/>
        <v>5.4439613182389932</v>
      </c>
      <c r="T56" s="11">
        <f t="shared" si="26"/>
        <v>5.4647411924528306</v>
      </c>
      <c r="U56" s="11">
        <f t="shared" si="26"/>
        <v>5.3296720100628932</v>
      </c>
      <c r="V56" s="11">
        <f t="shared" si="26"/>
        <v>5.3712317584905662</v>
      </c>
      <c r="W56" s="11">
        <f t="shared" si="26"/>
        <v>5.4075965383647793</v>
      </c>
      <c r="X56" s="11">
        <f t="shared" si="26"/>
        <v>5.3920116327044019</v>
      </c>
      <c r="Y56" s="11">
        <f t="shared" si="26"/>
        <v>5.3764267270440254</v>
      </c>
      <c r="Z56" s="11">
        <f t="shared" si="26"/>
        <v>5.4127915069182393</v>
      </c>
      <c r="AA56" s="11">
        <f t="shared" si="26"/>
        <v>5.3712317584905662</v>
      </c>
      <c r="AB56" s="11">
        <f t="shared" si="26"/>
        <v>5.3712317584905662</v>
      </c>
      <c r="AC56" s="11">
        <f t="shared" si="26"/>
        <v>5.4647411924528306</v>
      </c>
      <c r="AD56" s="11">
        <f t="shared" si="26"/>
        <v>5.4439613182389932</v>
      </c>
      <c r="AE56" s="11">
        <f t="shared" si="26"/>
        <v>5.4439613182389932</v>
      </c>
      <c r="AF56" s="11">
        <f t="shared" si="26"/>
        <v>5.4647411924528306</v>
      </c>
      <c r="AG56" s="11">
        <f t="shared" si="26"/>
        <v>5.3296720100628932</v>
      </c>
    </row>
    <row r="57" spans="1:43">
      <c r="B57" t="s">
        <v>23</v>
      </c>
      <c r="C57" s="7" t="s">
        <v>42</v>
      </c>
      <c r="J57" s="11">
        <f t="shared" si="26"/>
        <v>5.7092181194968541</v>
      </c>
      <c r="K57" s="11">
        <f t="shared" si="26"/>
        <v>5.6832432767295593</v>
      </c>
      <c r="L57" s="11">
        <f t="shared" si="26"/>
        <v>5.7871426477987411</v>
      </c>
      <c r="M57" s="11">
        <f t="shared" si="26"/>
        <v>5.9170168616352203</v>
      </c>
      <c r="N57" s="11">
        <f t="shared" si="26"/>
        <v>5.8910420188679229</v>
      </c>
      <c r="O57" s="11">
        <f t="shared" si="26"/>
        <v>5.9014319559748429</v>
      </c>
      <c r="P57" s="11">
        <f t="shared" si="26"/>
        <v>5.9274067987421377</v>
      </c>
      <c r="Q57" s="11">
        <f t="shared" si="26"/>
        <v>5.9274067987421377</v>
      </c>
      <c r="R57" s="11">
        <f t="shared" si="26"/>
        <v>5.8131174905660368</v>
      </c>
      <c r="S57" s="11">
        <f t="shared" si="26"/>
        <v>5.9429917044025142</v>
      </c>
      <c r="T57" s="11">
        <f t="shared" si="26"/>
        <v>5.8910420188679229</v>
      </c>
      <c r="U57" s="11">
        <f t="shared" si="26"/>
        <v>5.8390923333333316</v>
      </c>
      <c r="V57" s="11">
        <f t="shared" si="26"/>
        <v>5.9170168616352203</v>
      </c>
      <c r="W57" s="11">
        <f t="shared" si="26"/>
        <v>5.8910420188679229</v>
      </c>
      <c r="X57" s="11">
        <f t="shared" si="26"/>
        <v>5.9949413899371065</v>
      </c>
      <c r="Y57" s="11">
        <f t="shared" si="26"/>
        <v>6.1248156037735839</v>
      </c>
      <c r="Z57" s="11">
        <f t="shared" si="26"/>
        <v>6.0988407610062891</v>
      </c>
      <c r="AA57" s="11">
        <f t="shared" si="26"/>
        <v>6.1092306981132065</v>
      </c>
      <c r="AB57" s="11">
        <f t="shared" si="26"/>
        <v>6.1352055408805031</v>
      </c>
      <c r="AC57" s="11">
        <f t="shared" si="26"/>
        <v>6.1352055408805031</v>
      </c>
      <c r="AD57" s="11">
        <f t="shared" si="26"/>
        <v>6.0209162327044021</v>
      </c>
      <c r="AE57" s="11">
        <f t="shared" si="26"/>
        <v>5.9429917044025142</v>
      </c>
      <c r="AF57" s="11">
        <f t="shared" si="26"/>
        <v>5.8910420188679229</v>
      </c>
      <c r="AG57" s="11">
        <f t="shared" si="26"/>
        <v>5.8390923333333316</v>
      </c>
    </row>
    <row r="58" spans="1:43">
      <c r="B58" t="s">
        <v>24</v>
      </c>
      <c r="C58" s="7" t="s">
        <v>43</v>
      </c>
      <c r="J58" s="11">
        <f t="shared" si="26"/>
        <v>1.6317393999999996</v>
      </c>
      <c r="K58" s="11">
        <f t="shared" si="26"/>
        <v>1.6317393999999996</v>
      </c>
      <c r="L58" s="11">
        <f t="shared" si="26"/>
        <v>1.6317393999999996</v>
      </c>
      <c r="M58" s="11">
        <f t="shared" si="26"/>
        <v>1.6317393999999996</v>
      </c>
      <c r="N58" s="11">
        <f t="shared" si="26"/>
        <v>1.6317393999999996</v>
      </c>
      <c r="O58" s="11">
        <f t="shared" si="26"/>
        <v>1.6317393999999996</v>
      </c>
      <c r="P58" s="11">
        <f t="shared" si="26"/>
        <v>1.6317393999999996</v>
      </c>
      <c r="Q58" s="11">
        <f t="shared" si="26"/>
        <v>1.6317393999999996</v>
      </c>
      <c r="R58" s="11">
        <f t="shared" si="26"/>
        <v>1.6317393999999996</v>
      </c>
      <c r="S58" s="11">
        <f t="shared" si="26"/>
        <v>1.6456161999999999</v>
      </c>
      <c r="T58" s="11">
        <f t="shared" si="26"/>
        <v>1.6594929999999997</v>
      </c>
      <c r="U58" s="11">
        <f t="shared" si="26"/>
        <v>1.6733697999999997</v>
      </c>
      <c r="V58" s="11">
        <f t="shared" si="26"/>
        <v>1.6733697999999997</v>
      </c>
      <c r="W58" s="11">
        <f t="shared" si="26"/>
        <v>1.6733697999999997</v>
      </c>
      <c r="X58" s="11">
        <f t="shared" si="26"/>
        <v>1.6733697999999997</v>
      </c>
      <c r="Y58" s="11">
        <f t="shared" si="26"/>
        <v>1.6941849999999994</v>
      </c>
      <c r="Z58" s="11">
        <f t="shared" si="26"/>
        <v>1.7150001999999995</v>
      </c>
      <c r="AA58" s="11">
        <f t="shared" si="26"/>
        <v>1.7358153999999997</v>
      </c>
      <c r="AB58" s="11">
        <f t="shared" si="26"/>
        <v>1.7358153999999997</v>
      </c>
      <c r="AC58" s="11">
        <f t="shared" si="26"/>
        <v>1.7358153999999997</v>
      </c>
      <c r="AD58" s="11">
        <f t="shared" si="26"/>
        <v>1.7358153999999997</v>
      </c>
      <c r="AE58" s="11">
        <f t="shared" si="26"/>
        <v>1.7358153999999997</v>
      </c>
      <c r="AF58" s="11">
        <f t="shared" si="26"/>
        <v>1.7358153999999997</v>
      </c>
      <c r="AG58" s="11">
        <f t="shared" si="26"/>
        <v>1.7358153999999997</v>
      </c>
    </row>
    <row r="59" spans="1:43">
      <c r="B59" t="s">
        <v>44</v>
      </c>
      <c r="C59" s="7" t="s">
        <v>45</v>
      </c>
      <c r="J59" s="11">
        <f t="shared" si="26"/>
        <v>0.74537308421052639</v>
      </c>
      <c r="K59" s="11">
        <f t="shared" si="26"/>
        <v>0.74537308421052639</v>
      </c>
      <c r="L59" s="11">
        <f t="shared" si="26"/>
        <v>0.74537308421052639</v>
      </c>
      <c r="M59" s="11">
        <f t="shared" si="26"/>
        <v>0.74537308421052639</v>
      </c>
      <c r="N59" s="11">
        <f t="shared" si="26"/>
        <v>0.74537308421052639</v>
      </c>
      <c r="O59" s="11">
        <f t="shared" si="26"/>
        <v>0.74537308421052639</v>
      </c>
      <c r="P59" s="11">
        <f t="shared" si="26"/>
        <v>0.74537308421052639</v>
      </c>
      <c r="Q59" s="11">
        <f t="shared" si="26"/>
        <v>0.74537308421052639</v>
      </c>
      <c r="R59" s="11">
        <f t="shared" si="26"/>
        <v>0.74537308421052639</v>
      </c>
      <c r="S59" s="11">
        <f t="shared" si="26"/>
        <v>0.74537308421052639</v>
      </c>
      <c r="T59" s="11">
        <f t="shared" si="26"/>
        <v>0.74537308421052639</v>
      </c>
      <c r="U59" s="11">
        <f t="shared" si="26"/>
        <v>0.74537308421052639</v>
      </c>
      <c r="V59" s="11">
        <f t="shared" si="26"/>
        <v>0.74537308421052639</v>
      </c>
      <c r="W59" s="11">
        <f t="shared" si="26"/>
        <v>0.74537308421052639</v>
      </c>
      <c r="X59" s="11">
        <f t="shared" si="26"/>
        <v>0.74537308421052639</v>
      </c>
      <c r="Y59" s="11">
        <f t="shared" si="26"/>
        <v>0.74537308421052639</v>
      </c>
      <c r="Z59" s="11">
        <f t="shared" si="26"/>
        <v>0.74537308421052639</v>
      </c>
      <c r="AA59" s="11">
        <f t="shared" si="26"/>
        <v>0.74537308421052639</v>
      </c>
      <c r="AB59" s="11">
        <f t="shared" si="26"/>
        <v>0.76529396842105257</v>
      </c>
      <c r="AC59" s="11">
        <f t="shared" si="26"/>
        <v>0.76529396842105257</v>
      </c>
      <c r="AD59" s="11">
        <f t="shared" si="26"/>
        <v>0.76529396842105257</v>
      </c>
      <c r="AE59" s="11">
        <f t="shared" si="26"/>
        <v>0.76529396842105257</v>
      </c>
      <c r="AF59" s="11">
        <f t="shared" si="26"/>
        <v>0.76529396842105257</v>
      </c>
      <c r="AG59" s="11">
        <f t="shared" si="26"/>
        <v>0.76529396842105257</v>
      </c>
    </row>
    <row r="61" spans="1:43">
      <c r="A61" s="4" t="s">
        <v>51</v>
      </c>
      <c r="B61" s="4"/>
      <c r="C61" s="4"/>
      <c r="D61" s="4"/>
      <c r="E61" s="4"/>
      <c r="F61" s="4"/>
      <c r="G61" s="4"/>
      <c r="H61" s="4"/>
      <c r="I61" s="4"/>
      <c r="J61" s="5">
        <v>43831</v>
      </c>
      <c r="K61" s="5">
        <f t="shared" ref="K61:AG61" si="27">J61+31</f>
        <v>43862</v>
      </c>
      <c r="L61" s="5">
        <f t="shared" si="27"/>
        <v>43893</v>
      </c>
      <c r="M61" s="5">
        <f t="shared" si="27"/>
        <v>43924</v>
      </c>
      <c r="N61" s="5">
        <f t="shared" si="27"/>
        <v>43955</v>
      </c>
      <c r="O61" s="5">
        <f t="shared" si="27"/>
        <v>43986</v>
      </c>
      <c r="P61" s="5">
        <f t="shared" si="27"/>
        <v>44017</v>
      </c>
      <c r="Q61" s="5">
        <f t="shared" si="27"/>
        <v>44048</v>
      </c>
      <c r="R61" s="5">
        <f t="shared" si="27"/>
        <v>44079</v>
      </c>
      <c r="S61" s="5">
        <f t="shared" si="27"/>
        <v>44110</v>
      </c>
      <c r="T61" s="5">
        <f t="shared" si="27"/>
        <v>44141</v>
      </c>
      <c r="U61" s="5">
        <f t="shared" si="27"/>
        <v>44172</v>
      </c>
      <c r="V61" s="5">
        <f t="shared" si="27"/>
        <v>44203</v>
      </c>
      <c r="W61" s="5">
        <f t="shared" si="27"/>
        <v>44234</v>
      </c>
      <c r="X61" s="5">
        <f t="shared" si="27"/>
        <v>44265</v>
      </c>
      <c r="Y61" s="5">
        <f t="shared" si="27"/>
        <v>44296</v>
      </c>
      <c r="Z61" s="5">
        <f t="shared" si="27"/>
        <v>44327</v>
      </c>
      <c r="AA61" s="5">
        <f t="shared" si="27"/>
        <v>44358</v>
      </c>
      <c r="AB61" s="5">
        <f t="shared" si="27"/>
        <v>44389</v>
      </c>
      <c r="AC61" s="5">
        <f t="shared" si="27"/>
        <v>44420</v>
      </c>
      <c r="AD61" s="5">
        <f t="shared" si="27"/>
        <v>44451</v>
      </c>
      <c r="AE61" s="5">
        <f t="shared" si="27"/>
        <v>44482</v>
      </c>
      <c r="AF61" s="5">
        <f t="shared" si="27"/>
        <v>44513</v>
      </c>
      <c r="AG61" s="5">
        <f t="shared" si="27"/>
        <v>44544</v>
      </c>
      <c r="AH61" s="4"/>
      <c r="AI61" s="4"/>
      <c r="AJ61" s="4"/>
      <c r="AK61" s="4"/>
      <c r="AL61" s="4"/>
      <c r="AM61" s="4"/>
      <c r="AN61" s="4"/>
      <c r="AO61" s="4"/>
      <c r="AP61" s="4"/>
      <c r="AQ61" s="4"/>
    </row>
    <row r="62" spans="1:43">
      <c r="A62" s="17"/>
      <c r="B62" s="17" t="s">
        <v>21</v>
      </c>
      <c r="C62" s="18" t="s">
        <v>52</v>
      </c>
      <c r="D62" s="17"/>
      <c r="E62" s="17"/>
      <c r="F62" s="17"/>
      <c r="G62" s="17"/>
      <c r="H62" s="17"/>
      <c r="I62" s="17"/>
      <c r="J62" s="19">
        <f t="shared" ref="J62:Q65" si="28">K62</f>
        <v>100</v>
      </c>
      <c r="K62" s="19">
        <f t="shared" si="28"/>
        <v>100</v>
      </c>
      <c r="L62" s="19">
        <f t="shared" si="28"/>
        <v>100</v>
      </c>
      <c r="M62" s="19">
        <f t="shared" si="28"/>
        <v>100</v>
      </c>
      <c r="N62" s="19">
        <f t="shared" si="28"/>
        <v>100</v>
      </c>
      <c r="O62" s="19">
        <f t="shared" si="28"/>
        <v>100</v>
      </c>
      <c r="P62" s="19">
        <f t="shared" si="28"/>
        <v>100</v>
      </c>
      <c r="Q62" s="19">
        <f t="shared" si="28"/>
        <v>100</v>
      </c>
      <c r="R62" s="19">
        <v>100</v>
      </c>
      <c r="S62" s="19">
        <f t="shared" ref="S62:AG63" si="29">100*S56/$R56</f>
        <v>103.96853113550786</v>
      </c>
      <c r="T62" s="19">
        <f t="shared" si="29"/>
        <v>104.36538424905868</v>
      </c>
      <c r="U62" s="19">
        <f t="shared" si="29"/>
        <v>101.78583901097855</v>
      </c>
      <c r="V62" s="19">
        <f t="shared" si="29"/>
        <v>102.57954523808014</v>
      </c>
      <c r="W62" s="19">
        <f t="shared" si="29"/>
        <v>103.27403818679399</v>
      </c>
      <c r="X62" s="19">
        <f t="shared" si="29"/>
        <v>102.97639835163089</v>
      </c>
      <c r="Y62" s="19">
        <f t="shared" si="29"/>
        <v>102.67875851646784</v>
      </c>
      <c r="Z62" s="19">
        <f t="shared" si="29"/>
        <v>103.37325146518171</v>
      </c>
      <c r="AA62" s="19">
        <f t="shared" si="29"/>
        <v>102.57954523808014</v>
      </c>
      <c r="AB62" s="19">
        <f t="shared" si="29"/>
        <v>102.57954523808014</v>
      </c>
      <c r="AC62" s="19">
        <f t="shared" si="29"/>
        <v>104.36538424905868</v>
      </c>
      <c r="AD62" s="19">
        <f t="shared" si="29"/>
        <v>103.96853113550786</v>
      </c>
      <c r="AE62" s="19">
        <f t="shared" si="29"/>
        <v>103.96853113550786</v>
      </c>
      <c r="AF62" s="19">
        <f t="shared" si="29"/>
        <v>104.36538424905868</v>
      </c>
      <c r="AG62" s="19">
        <f t="shared" si="29"/>
        <v>101.78583901097855</v>
      </c>
      <c r="AH62" s="17"/>
      <c r="AI62" s="17"/>
      <c r="AJ62" s="17"/>
      <c r="AK62" s="17"/>
      <c r="AL62" s="17"/>
      <c r="AM62" s="17"/>
      <c r="AN62" s="17"/>
      <c r="AO62" s="17"/>
      <c r="AP62" s="17"/>
      <c r="AQ62" s="17"/>
    </row>
    <row r="63" spans="1:43">
      <c r="A63" s="17"/>
      <c r="B63" s="17" t="s">
        <v>23</v>
      </c>
      <c r="C63" s="18" t="s">
        <v>52</v>
      </c>
      <c r="D63" s="17"/>
      <c r="E63" s="17"/>
      <c r="F63" s="17"/>
      <c r="G63" s="17"/>
      <c r="H63" s="17"/>
      <c r="I63" s="17"/>
      <c r="J63" s="19">
        <f t="shared" si="28"/>
        <v>100</v>
      </c>
      <c r="K63" s="19">
        <f t="shared" si="28"/>
        <v>100</v>
      </c>
      <c r="L63" s="19">
        <f t="shared" si="28"/>
        <v>100</v>
      </c>
      <c r="M63" s="19">
        <f t="shared" si="28"/>
        <v>100</v>
      </c>
      <c r="N63" s="19">
        <f t="shared" si="28"/>
        <v>100</v>
      </c>
      <c r="O63" s="19">
        <f t="shared" si="28"/>
        <v>100</v>
      </c>
      <c r="P63" s="19">
        <f t="shared" si="28"/>
        <v>100</v>
      </c>
      <c r="Q63" s="19">
        <f t="shared" si="28"/>
        <v>100</v>
      </c>
      <c r="R63" s="19">
        <v>100</v>
      </c>
      <c r="S63" s="19">
        <f t="shared" si="29"/>
        <v>102.23415773115281</v>
      </c>
      <c r="T63" s="19">
        <f t="shared" si="29"/>
        <v>101.34049463869169</v>
      </c>
      <c r="U63" s="19">
        <f t="shared" si="29"/>
        <v>100.44683154623056</v>
      </c>
      <c r="V63" s="19">
        <f t="shared" si="29"/>
        <v>101.78732618492228</v>
      </c>
      <c r="W63" s="19">
        <f t="shared" si="29"/>
        <v>101.34049463869169</v>
      </c>
      <c r="X63" s="19">
        <f t="shared" si="29"/>
        <v>103.12782082361396</v>
      </c>
      <c r="Y63" s="19">
        <f t="shared" si="29"/>
        <v>105.36197855476676</v>
      </c>
      <c r="Z63" s="19">
        <f t="shared" si="29"/>
        <v>104.91514700853622</v>
      </c>
      <c r="AA63" s="19">
        <f t="shared" si="29"/>
        <v>105.09387962702843</v>
      </c>
      <c r="AB63" s="19">
        <f t="shared" si="29"/>
        <v>105.54071117325901</v>
      </c>
      <c r="AC63" s="19">
        <f t="shared" si="29"/>
        <v>105.54071117325901</v>
      </c>
      <c r="AD63" s="19">
        <f t="shared" si="29"/>
        <v>103.57465236984453</v>
      </c>
      <c r="AE63" s="19">
        <f t="shared" si="29"/>
        <v>102.23415773115281</v>
      </c>
      <c r="AF63" s="19">
        <f t="shared" si="29"/>
        <v>101.34049463869169</v>
      </c>
      <c r="AG63" s="19">
        <f t="shared" si="29"/>
        <v>100.44683154623056</v>
      </c>
      <c r="AH63" s="17"/>
      <c r="AI63" s="17"/>
      <c r="AJ63" s="17"/>
      <c r="AK63" s="17"/>
      <c r="AL63" s="17"/>
      <c r="AM63" s="17"/>
      <c r="AN63" s="17"/>
      <c r="AO63" s="17"/>
      <c r="AP63" s="17"/>
      <c r="AQ63" s="17"/>
    </row>
    <row r="64" spans="1:43">
      <c r="A64" s="17"/>
      <c r="B64" s="17" t="s">
        <v>24</v>
      </c>
      <c r="C64" s="18" t="s">
        <v>52</v>
      </c>
      <c r="D64" s="17"/>
      <c r="E64" s="17"/>
      <c r="F64" s="17"/>
      <c r="G64" s="17"/>
      <c r="H64" s="17"/>
      <c r="I64" s="17"/>
      <c r="J64" s="19">
        <f t="shared" si="28"/>
        <v>100</v>
      </c>
      <c r="K64" s="19">
        <f t="shared" si="28"/>
        <v>100</v>
      </c>
      <c r="L64" s="19">
        <f t="shared" si="28"/>
        <v>100</v>
      </c>
      <c r="M64" s="19">
        <f t="shared" si="28"/>
        <v>100</v>
      </c>
      <c r="N64" s="19">
        <f t="shared" si="28"/>
        <v>100</v>
      </c>
      <c r="O64" s="19">
        <f t="shared" si="28"/>
        <v>100</v>
      </c>
      <c r="P64" s="19">
        <f t="shared" si="28"/>
        <v>100</v>
      </c>
      <c r="Q64" s="19">
        <f t="shared" si="28"/>
        <v>100</v>
      </c>
      <c r="R64" s="19">
        <v>100</v>
      </c>
      <c r="S64" s="19">
        <f t="shared" ref="S64:AG64" si="30">100*S58/$R$58</f>
        <v>100.85042991546322</v>
      </c>
      <c r="T64" s="19">
        <f t="shared" si="30"/>
        <v>101.70085983092643</v>
      </c>
      <c r="U64" s="19">
        <f t="shared" si="30"/>
        <v>102.55128974638967</v>
      </c>
      <c r="V64" s="19">
        <f t="shared" si="30"/>
        <v>102.55128974638967</v>
      </c>
      <c r="W64" s="19">
        <f t="shared" si="30"/>
        <v>102.55128974638967</v>
      </c>
      <c r="X64" s="19">
        <f t="shared" si="30"/>
        <v>102.55128974638967</v>
      </c>
      <c r="Y64" s="19">
        <f t="shared" si="30"/>
        <v>103.82693461958446</v>
      </c>
      <c r="Z64" s="19">
        <f t="shared" si="30"/>
        <v>105.1025794927793</v>
      </c>
      <c r="AA64" s="19">
        <f t="shared" si="30"/>
        <v>106.37822436597412</v>
      </c>
      <c r="AB64" s="19">
        <f t="shared" si="30"/>
        <v>106.37822436597412</v>
      </c>
      <c r="AC64" s="19">
        <f t="shared" si="30"/>
        <v>106.37822436597412</v>
      </c>
      <c r="AD64" s="19">
        <f t="shared" si="30"/>
        <v>106.37822436597412</v>
      </c>
      <c r="AE64" s="19">
        <f t="shared" si="30"/>
        <v>106.37822436597412</v>
      </c>
      <c r="AF64" s="19">
        <f t="shared" si="30"/>
        <v>106.37822436597412</v>
      </c>
      <c r="AG64" s="19">
        <f t="shared" si="30"/>
        <v>106.37822436597412</v>
      </c>
      <c r="AH64" s="17"/>
      <c r="AI64" s="17"/>
      <c r="AJ64" s="17"/>
      <c r="AK64" s="17"/>
      <c r="AL64" s="17"/>
      <c r="AM64" s="17"/>
      <c r="AN64" s="17"/>
      <c r="AO64" s="17"/>
      <c r="AP64" s="17"/>
      <c r="AQ64" s="17"/>
    </row>
    <row r="65" spans="1:43">
      <c r="A65" s="17"/>
      <c r="B65" s="17" t="s">
        <v>44</v>
      </c>
      <c r="C65" s="18" t="s">
        <v>52</v>
      </c>
      <c r="D65" s="17"/>
      <c r="E65" s="17"/>
      <c r="F65" s="17"/>
      <c r="G65" s="17"/>
      <c r="H65" s="17"/>
      <c r="I65" s="17"/>
      <c r="J65" s="19">
        <f t="shared" si="28"/>
        <v>100</v>
      </c>
      <c r="K65" s="19">
        <f t="shared" si="28"/>
        <v>100</v>
      </c>
      <c r="L65" s="19">
        <f t="shared" si="28"/>
        <v>100</v>
      </c>
      <c r="M65" s="19">
        <f t="shared" si="28"/>
        <v>100</v>
      </c>
      <c r="N65" s="19">
        <f t="shared" si="28"/>
        <v>100</v>
      </c>
      <c r="O65" s="19">
        <f t="shared" si="28"/>
        <v>100</v>
      </c>
      <c r="P65" s="19">
        <f t="shared" si="28"/>
        <v>100</v>
      </c>
      <c r="Q65" s="19">
        <f t="shared" si="28"/>
        <v>100</v>
      </c>
      <c r="R65" s="19">
        <v>100</v>
      </c>
      <c r="S65" s="19">
        <f t="shared" ref="S65:AG65" si="31">100*S59/$R59</f>
        <v>100</v>
      </c>
      <c r="T65" s="19">
        <f t="shared" si="31"/>
        <v>100</v>
      </c>
      <c r="U65" s="19">
        <f t="shared" si="31"/>
        <v>100</v>
      </c>
      <c r="V65" s="19">
        <f t="shared" si="31"/>
        <v>100</v>
      </c>
      <c r="W65" s="19">
        <f t="shared" si="31"/>
        <v>100</v>
      </c>
      <c r="X65" s="19">
        <f t="shared" si="31"/>
        <v>100</v>
      </c>
      <c r="Y65" s="19">
        <f t="shared" si="31"/>
        <v>100</v>
      </c>
      <c r="Z65" s="19">
        <f t="shared" si="31"/>
        <v>100</v>
      </c>
      <c r="AA65" s="19">
        <f t="shared" si="31"/>
        <v>100</v>
      </c>
      <c r="AB65" s="19">
        <f t="shared" si="31"/>
        <v>102.67260579064586</v>
      </c>
      <c r="AC65" s="19">
        <f t="shared" si="31"/>
        <v>102.67260579064586</v>
      </c>
      <c r="AD65" s="19">
        <f t="shared" si="31"/>
        <v>102.67260579064586</v>
      </c>
      <c r="AE65" s="19">
        <f t="shared" si="31"/>
        <v>102.67260579064586</v>
      </c>
      <c r="AF65" s="19">
        <f t="shared" si="31"/>
        <v>102.67260579064586</v>
      </c>
      <c r="AG65" s="19">
        <f t="shared" si="31"/>
        <v>102.67260579064586</v>
      </c>
      <c r="AH65" s="17"/>
      <c r="AI65" s="17"/>
      <c r="AJ65" s="17"/>
      <c r="AK65" s="17"/>
      <c r="AL65" s="17"/>
      <c r="AM65" s="17"/>
      <c r="AN65" s="17"/>
      <c r="AO65" s="17"/>
      <c r="AP65" s="17"/>
      <c r="AQ65" s="17"/>
    </row>
    <row r="66" spans="1:43">
      <c r="J66" s="11"/>
      <c r="K66" s="11"/>
      <c r="L66" s="11"/>
      <c r="M66" s="11"/>
      <c r="N66" s="11"/>
      <c r="O66" s="11"/>
      <c r="P66" s="11"/>
      <c r="Q66" s="11"/>
      <c r="R66" s="11"/>
      <c r="S66" s="11"/>
      <c r="T66" s="11"/>
      <c r="U66" s="11"/>
      <c r="V66" s="11"/>
      <c r="W66" s="11"/>
      <c r="X66" s="11"/>
      <c r="Y66" s="11"/>
      <c r="Z66" s="11"/>
      <c r="AA66" s="11"/>
      <c r="AB66" s="11"/>
      <c r="AC66" s="11"/>
      <c r="AD66" s="11"/>
      <c r="AE66" s="11"/>
      <c r="AF66" s="11"/>
      <c r="AG66" s="11"/>
    </row>
    <row r="67" spans="1:43">
      <c r="A67" s="20"/>
      <c r="B67" s="20"/>
      <c r="C67" s="20"/>
      <c r="D67" s="20"/>
      <c r="E67" s="20"/>
      <c r="F67" s="20"/>
      <c r="G67" s="20"/>
      <c r="H67" s="20"/>
      <c r="I67" s="20"/>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0"/>
      <c r="AI67" s="20"/>
      <c r="AJ67" s="20"/>
      <c r="AK67" s="20"/>
      <c r="AL67" s="20"/>
      <c r="AM67" s="20"/>
      <c r="AN67" s="20"/>
      <c r="AO67" s="20"/>
      <c r="AP67" s="20"/>
      <c r="AQ67" s="20"/>
    </row>
    <row r="68" spans="1:43">
      <c r="C68" s="1"/>
      <c r="D68" s="1"/>
      <c r="E68" s="1"/>
      <c r="F68" s="1"/>
      <c r="G68" s="1"/>
      <c r="H68" s="1"/>
      <c r="I68" s="1"/>
      <c r="J68" s="22"/>
      <c r="K68" s="22"/>
      <c r="L68" s="22"/>
      <c r="M68" s="11"/>
      <c r="N68" s="11"/>
      <c r="O68" s="11"/>
      <c r="P68" s="11"/>
      <c r="Q68" s="11"/>
      <c r="R68" s="11"/>
      <c r="S68" s="11"/>
      <c r="T68" s="11"/>
      <c r="U68" s="11"/>
      <c r="V68" s="11"/>
      <c r="W68" s="11"/>
      <c r="X68" s="11"/>
      <c r="Y68" s="11"/>
      <c r="Z68" s="11"/>
      <c r="AA68" s="11"/>
      <c r="AB68" s="11"/>
      <c r="AC68" s="11"/>
      <c r="AD68" s="11"/>
      <c r="AE68" s="11"/>
      <c r="AF68" s="11"/>
      <c r="AG68" s="11"/>
    </row>
    <row r="69" spans="1:43">
      <c r="A69" t="s">
        <v>53</v>
      </c>
      <c r="B69" t="s">
        <v>54</v>
      </c>
      <c r="C69" s="1"/>
      <c r="D69" s="1"/>
      <c r="E69" s="1"/>
      <c r="F69" s="1"/>
      <c r="G69" s="1"/>
      <c r="H69" s="1"/>
      <c r="I69" s="1"/>
      <c r="J69" s="11" t="s">
        <v>55</v>
      </c>
      <c r="K69" s="11" t="s">
        <v>56</v>
      </c>
      <c r="L69" s="11" t="s">
        <v>57</v>
      </c>
      <c r="M69" s="11" t="s">
        <v>58</v>
      </c>
      <c r="N69" s="11" t="s">
        <v>59</v>
      </c>
      <c r="O69" s="11" t="s">
        <v>60</v>
      </c>
      <c r="P69" s="11" t="s">
        <v>61</v>
      </c>
      <c r="Q69" s="11" t="s">
        <v>62</v>
      </c>
      <c r="R69" s="11" t="s">
        <v>63</v>
      </c>
      <c r="S69" s="11" t="s">
        <v>64</v>
      </c>
      <c r="T69" s="11" t="s">
        <v>65</v>
      </c>
      <c r="U69" s="11" t="s">
        <v>66</v>
      </c>
      <c r="V69" s="11" t="s">
        <v>67</v>
      </c>
      <c r="W69" s="11" t="s">
        <v>68</v>
      </c>
      <c r="X69" s="11" t="s">
        <v>69</v>
      </c>
      <c r="Y69" s="11" t="s">
        <v>70</v>
      </c>
      <c r="Z69" s="11" t="s">
        <v>71</v>
      </c>
      <c r="AA69" s="11" t="s">
        <v>72</v>
      </c>
      <c r="AB69" s="11" t="s">
        <v>73</v>
      </c>
      <c r="AC69" s="11" t="s">
        <v>74</v>
      </c>
      <c r="AD69" s="11" t="s">
        <v>75</v>
      </c>
      <c r="AE69" s="11" t="s">
        <v>76</v>
      </c>
      <c r="AF69" s="11" t="s">
        <v>77</v>
      </c>
      <c r="AG69" s="11" t="s">
        <v>78</v>
      </c>
    </row>
    <row r="70" spans="1:43">
      <c r="B70" t="s">
        <v>21</v>
      </c>
      <c r="C70" t="s">
        <v>52</v>
      </c>
      <c r="J70" s="1">
        <v>100</v>
      </c>
      <c r="K70" s="1">
        <v>100</v>
      </c>
      <c r="L70" s="1">
        <v>100</v>
      </c>
      <c r="M70">
        <v>100</v>
      </c>
      <c r="N70">
        <v>100</v>
      </c>
      <c r="O70">
        <v>100</v>
      </c>
      <c r="P70">
        <v>100</v>
      </c>
      <c r="Q70">
        <v>100</v>
      </c>
      <c r="R70">
        <v>100</v>
      </c>
      <c r="S70" s="23">
        <v>104.071802831422</v>
      </c>
      <c r="T70" s="23">
        <v>104.478983114564</v>
      </c>
      <c r="U70" s="23">
        <v>101.83231127414</v>
      </c>
      <c r="V70" s="23">
        <v>102.64667184042401</v>
      </c>
      <c r="W70" s="23">
        <v>103.359237335923</v>
      </c>
      <c r="X70" s="23">
        <v>103.053852123566</v>
      </c>
      <c r="Y70" s="23">
        <v>102.74846691121</v>
      </c>
      <c r="Z70" s="23">
        <v>103.461032406708</v>
      </c>
      <c r="AA70" s="23">
        <v>102.64667184042401</v>
      </c>
      <c r="AB70" s="23">
        <v>102.64667184042401</v>
      </c>
      <c r="AC70" s="23">
        <v>104.478983114564</v>
      </c>
      <c r="AD70" s="23">
        <v>104.071802831422</v>
      </c>
      <c r="AE70" s="23">
        <v>104.071802831422</v>
      </c>
      <c r="AF70" s="23">
        <v>104.478983114564</v>
      </c>
      <c r="AG70" s="23">
        <v>101.83231127414</v>
      </c>
    </row>
    <row r="71" spans="1:43">
      <c r="B71" t="s">
        <v>23</v>
      </c>
      <c r="C71" t="s">
        <v>52</v>
      </c>
      <c r="J71">
        <v>100</v>
      </c>
      <c r="K71" s="1">
        <v>100</v>
      </c>
      <c r="L71" s="1">
        <v>100</v>
      </c>
      <c r="M71">
        <v>100</v>
      </c>
      <c r="N71">
        <v>100</v>
      </c>
      <c r="O71">
        <v>100</v>
      </c>
      <c r="P71">
        <v>100</v>
      </c>
      <c r="Q71">
        <v>100</v>
      </c>
      <c r="R71">
        <v>100</v>
      </c>
      <c r="S71" s="23">
        <v>102.30015692665199</v>
      </c>
      <c r="T71" s="23">
        <v>101.380094155991</v>
      </c>
      <c r="U71" s="23">
        <v>100.46003138533</v>
      </c>
      <c r="V71" s="23">
        <v>101.840125541322</v>
      </c>
      <c r="W71" s="23">
        <v>101.380094155991</v>
      </c>
      <c r="X71" s="23">
        <v>103.220219697313</v>
      </c>
      <c r="Y71" s="23">
        <v>105.52037662396501</v>
      </c>
      <c r="Z71" s="23">
        <v>105.06034523863499</v>
      </c>
      <c r="AA71" s="23">
        <v>105.244357792767</v>
      </c>
      <c r="AB71" s="23">
        <v>105.704389178097</v>
      </c>
      <c r="AC71" s="23">
        <v>105.704389178097</v>
      </c>
      <c r="AD71" s="23">
        <v>103.680251082643</v>
      </c>
      <c r="AE71" s="23">
        <v>102.30015692665199</v>
      </c>
      <c r="AF71" s="23">
        <v>101.380094155991</v>
      </c>
      <c r="AG71" s="23">
        <v>100.46003138533</v>
      </c>
    </row>
    <row r="72" spans="1:43">
      <c r="B72" t="s">
        <v>24</v>
      </c>
      <c r="C72" t="s">
        <v>52</v>
      </c>
      <c r="J72">
        <v>100</v>
      </c>
      <c r="K72" s="24">
        <v>100</v>
      </c>
      <c r="L72" s="24">
        <v>100</v>
      </c>
      <c r="M72">
        <v>100</v>
      </c>
      <c r="N72">
        <v>100</v>
      </c>
      <c r="O72">
        <v>100</v>
      </c>
      <c r="P72">
        <v>100</v>
      </c>
      <c r="Q72">
        <v>100</v>
      </c>
      <c r="R72">
        <v>100</v>
      </c>
      <c r="S72" s="23">
        <v>100.857908255159</v>
      </c>
      <c r="T72" s="23">
        <v>101.715816510317</v>
      </c>
      <c r="U72" s="23">
        <v>102.573724765476</v>
      </c>
      <c r="V72" s="23">
        <v>102.573724765476</v>
      </c>
      <c r="W72" s="23">
        <v>102.573724765476</v>
      </c>
      <c r="X72" s="23">
        <v>102.573724765476</v>
      </c>
      <c r="Y72" s="23">
        <v>103.86058714821399</v>
      </c>
      <c r="Z72" s="23">
        <v>105.147449530952</v>
      </c>
      <c r="AA72" s="23">
        <v>106.43431191369</v>
      </c>
      <c r="AB72" s="23">
        <v>106.43431191369</v>
      </c>
      <c r="AC72" s="23">
        <v>106.43431191369</v>
      </c>
      <c r="AD72" s="23">
        <v>106.43431191369</v>
      </c>
      <c r="AE72" s="23">
        <v>106.43431191369</v>
      </c>
      <c r="AF72" s="23">
        <v>106.43431191369</v>
      </c>
      <c r="AG72" s="23">
        <v>106.43431191369</v>
      </c>
    </row>
    <row r="73" spans="1:43">
      <c r="A73" s="17"/>
      <c r="B73" s="17" t="s">
        <v>44</v>
      </c>
      <c r="C73" s="18" t="s">
        <v>52</v>
      </c>
      <c r="D73" s="17"/>
      <c r="E73" s="17"/>
      <c r="F73" s="17"/>
      <c r="G73" s="17"/>
      <c r="H73" s="17"/>
      <c r="I73" s="17"/>
      <c r="J73" s="19">
        <v>100</v>
      </c>
      <c r="K73" s="19">
        <v>100</v>
      </c>
      <c r="L73" s="19">
        <v>100</v>
      </c>
      <c r="M73" s="19">
        <v>100</v>
      </c>
      <c r="N73" s="19">
        <v>100</v>
      </c>
      <c r="O73" s="19">
        <v>100</v>
      </c>
      <c r="P73" s="19">
        <v>100</v>
      </c>
      <c r="Q73" s="19">
        <v>100</v>
      </c>
      <c r="R73" s="19">
        <v>100</v>
      </c>
      <c r="S73" s="19">
        <v>100</v>
      </c>
      <c r="T73" s="19">
        <v>100</v>
      </c>
      <c r="U73" s="19">
        <v>100</v>
      </c>
      <c r="V73" s="19">
        <v>100</v>
      </c>
      <c r="W73" s="19">
        <v>100</v>
      </c>
      <c r="X73" s="19">
        <v>100</v>
      </c>
      <c r="Y73" s="19">
        <v>100</v>
      </c>
      <c r="Z73" s="19">
        <v>100</v>
      </c>
      <c r="AA73" s="19">
        <v>100</v>
      </c>
      <c r="AB73" s="19">
        <v>102.672605790646</v>
      </c>
      <c r="AC73" s="19">
        <v>102.672605790646</v>
      </c>
      <c r="AD73" s="19">
        <v>102.672605790646</v>
      </c>
      <c r="AE73" s="19">
        <v>102.672605790646</v>
      </c>
      <c r="AF73" s="19">
        <v>102.672605790646</v>
      </c>
      <c r="AG73" s="19">
        <v>102.672605790646</v>
      </c>
      <c r="AH73" s="17"/>
      <c r="AI73" s="17"/>
      <c r="AJ73" s="17"/>
      <c r="AK73" s="17"/>
      <c r="AL73" s="17"/>
      <c r="AM73" s="17"/>
      <c r="AN73" s="17"/>
      <c r="AO73" s="17"/>
      <c r="AP73" s="17"/>
      <c r="AQ73" s="17"/>
    </row>
    <row r="74" spans="1:43">
      <c r="A74" s="17"/>
      <c r="B74" s="17"/>
      <c r="C74" s="18"/>
      <c r="D74" s="17"/>
      <c r="E74" s="17"/>
      <c r="F74" s="17"/>
      <c r="G74" s="17"/>
      <c r="H74" s="17"/>
      <c r="I74" s="17"/>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7"/>
      <c r="AI74" s="17"/>
      <c r="AJ74" s="17"/>
      <c r="AK74" s="17"/>
      <c r="AL74" s="17"/>
      <c r="AM74" s="17"/>
      <c r="AN74" s="17"/>
      <c r="AO74" s="17"/>
      <c r="AP74" s="17"/>
      <c r="AQ74" s="17"/>
    </row>
    <row r="75" spans="1:43">
      <c r="B75" t="s">
        <v>79</v>
      </c>
      <c r="O75" s="11" t="s">
        <v>60</v>
      </c>
      <c r="P75" s="11" t="s">
        <v>61</v>
      </c>
      <c r="Q75" s="11" t="s">
        <v>62</v>
      </c>
      <c r="R75" s="11" t="s">
        <v>63</v>
      </c>
      <c r="S75" s="11" t="s">
        <v>64</v>
      </c>
      <c r="T75" s="11" t="s">
        <v>65</v>
      </c>
      <c r="U75" s="11" t="s">
        <v>66</v>
      </c>
      <c r="V75" s="11" t="s">
        <v>67</v>
      </c>
      <c r="W75" s="11" t="s">
        <v>68</v>
      </c>
      <c r="X75" s="11" t="s">
        <v>69</v>
      </c>
      <c r="Y75" s="11" t="s">
        <v>70</v>
      </c>
      <c r="Z75" s="11" t="s">
        <v>71</v>
      </c>
      <c r="AA75" s="11" t="s">
        <v>72</v>
      </c>
      <c r="AB75" s="11" t="s">
        <v>73</v>
      </c>
      <c r="AC75" s="11" t="s">
        <v>74</v>
      </c>
      <c r="AD75" s="11" t="s">
        <v>75</v>
      </c>
      <c r="AE75" s="11" t="s">
        <v>76</v>
      </c>
      <c r="AF75" s="11" t="s">
        <v>77</v>
      </c>
      <c r="AG75" s="11" t="s">
        <v>78</v>
      </c>
    </row>
    <row r="76" spans="1:43">
      <c r="A76" s="17"/>
      <c r="B76" s="17" t="s">
        <v>21</v>
      </c>
      <c r="C76" s="17" t="s">
        <v>52</v>
      </c>
      <c r="D76" s="17"/>
      <c r="E76" s="17"/>
      <c r="F76" s="17"/>
      <c r="G76" s="17"/>
      <c r="H76" s="17"/>
      <c r="I76" s="17"/>
      <c r="J76" s="19">
        <v>100</v>
      </c>
      <c r="K76" s="19">
        <v>100</v>
      </c>
      <c r="L76" s="19">
        <v>100</v>
      </c>
      <c r="M76" s="19">
        <v>100</v>
      </c>
      <c r="N76" s="19">
        <v>100</v>
      </c>
      <c r="O76" s="19">
        <v>100</v>
      </c>
      <c r="P76" s="19">
        <v>100</v>
      </c>
      <c r="Q76" s="19">
        <v>100</v>
      </c>
      <c r="R76" s="19">
        <v>100</v>
      </c>
      <c r="S76" s="19">
        <v>105.446036287026</v>
      </c>
      <c r="T76" s="19">
        <v>105.893934598483</v>
      </c>
      <c r="U76" s="19">
        <v>102.982595574016</v>
      </c>
      <c r="V76" s="19">
        <v>103.878392196929</v>
      </c>
      <c r="W76" s="19">
        <v>104.66221424197801</v>
      </c>
      <c r="X76" s="19">
        <v>104.326290508385</v>
      </c>
      <c r="Y76" s="19">
        <v>103.990366774793</v>
      </c>
      <c r="Z76" s="19">
        <v>104.774188819842</v>
      </c>
      <c r="AA76" s="19">
        <v>103.878392196929</v>
      </c>
      <c r="AB76" s="19">
        <v>103.878392196929</v>
      </c>
      <c r="AC76" s="19">
        <v>105.893934598483</v>
      </c>
      <c r="AD76" s="19">
        <v>105.446036287026</v>
      </c>
      <c r="AE76" s="19">
        <v>105.446036287026</v>
      </c>
      <c r="AF76" s="19">
        <v>105.893934598483</v>
      </c>
      <c r="AG76" s="19">
        <v>102.982595574016</v>
      </c>
      <c r="AH76" s="17"/>
      <c r="AI76" s="17"/>
      <c r="AJ76" s="17"/>
      <c r="AK76" s="17"/>
      <c r="AL76" s="17"/>
      <c r="AM76" s="17"/>
      <c r="AN76" s="17"/>
      <c r="AO76" s="17"/>
      <c r="AP76" s="17"/>
      <c r="AQ76" s="17"/>
    </row>
    <row r="77" spans="1:43">
      <c r="A77" s="17"/>
      <c r="B77" s="17" t="s">
        <v>23</v>
      </c>
      <c r="C77" s="17" t="s">
        <v>52</v>
      </c>
      <c r="D77" s="17"/>
      <c r="E77" s="17"/>
      <c r="F77" s="17"/>
      <c r="G77" s="17"/>
      <c r="H77" s="17"/>
      <c r="I77" s="17"/>
      <c r="J77" s="19">
        <v>100</v>
      </c>
      <c r="K77" s="19">
        <v>100</v>
      </c>
      <c r="L77" s="19">
        <v>100</v>
      </c>
      <c r="M77" s="19">
        <v>100</v>
      </c>
      <c r="N77" s="19">
        <v>100</v>
      </c>
      <c r="O77" s="19">
        <v>100</v>
      </c>
      <c r="P77" s="19">
        <v>100</v>
      </c>
      <c r="Q77" s="19">
        <v>100</v>
      </c>
      <c r="R77" s="19">
        <v>100</v>
      </c>
      <c r="S77" s="19">
        <v>103.312225974379</v>
      </c>
      <c r="T77" s="19">
        <v>102.30015692665199</v>
      </c>
      <c r="U77" s="19">
        <v>101.288087878925</v>
      </c>
      <c r="V77" s="19">
        <v>102.806191450516</v>
      </c>
      <c r="W77" s="19">
        <v>102.30015692665199</v>
      </c>
      <c r="X77" s="19">
        <v>104.324295022106</v>
      </c>
      <c r="Y77" s="19">
        <v>106.854467641423</v>
      </c>
      <c r="Z77" s="19">
        <v>106.34843311756001</v>
      </c>
      <c r="AA77" s="19">
        <v>106.550846927105</v>
      </c>
      <c r="AB77" s="19">
        <v>107.056881450969</v>
      </c>
      <c r="AC77" s="19">
        <v>107.056881450969</v>
      </c>
      <c r="AD77" s="19">
        <v>104.83032954597</v>
      </c>
      <c r="AE77" s="19">
        <v>103.312225974379</v>
      </c>
      <c r="AF77" s="19">
        <v>102.30015692665199</v>
      </c>
      <c r="AG77" s="19">
        <v>101.288087878925</v>
      </c>
      <c r="AH77" s="17"/>
      <c r="AI77" s="17"/>
      <c r="AJ77" s="17"/>
      <c r="AK77" s="17"/>
      <c r="AL77" s="17"/>
      <c r="AM77" s="17"/>
      <c r="AN77" s="17"/>
      <c r="AO77" s="17"/>
      <c r="AP77" s="17"/>
      <c r="AQ77" s="17"/>
    </row>
    <row r="78" spans="1:43">
      <c r="A78" s="17"/>
      <c r="B78" s="17" t="s">
        <v>24</v>
      </c>
      <c r="C78" s="17" t="s">
        <v>52</v>
      </c>
      <c r="D78" s="17"/>
      <c r="E78" s="17"/>
      <c r="F78" s="17"/>
      <c r="G78" s="17"/>
      <c r="H78" s="17"/>
      <c r="I78" s="17"/>
      <c r="J78" s="19">
        <v>100</v>
      </c>
      <c r="K78" s="19">
        <v>100</v>
      </c>
      <c r="L78" s="19">
        <v>100</v>
      </c>
      <c r="M78" s="19">
        <v>100</v>
      </c>
      <c r="N78" s="19">
        <v>100</v>
      </c>
      <c r="O78" s="19">
        <v>100</v>
      </c>
      <c r="P78" s="19">
        <v>100</v>
      </c>
      <c r="Q78" s="19">
        <v>100</v>
      </c>
      <c r="R78" s="19">
        <v>100</v>
      </c>
      <c r="S78" s="19">
        <v>102.820373388834</v>
      </c>
      <c r="T78" s="19">
        <v>105.640746777668</v>
      </c>
      <c r="U78" s="19">
        <v>108.46112016650299</v>
      </c>
      <c r="V78" s="19">
        <v>108.46112016650299</v>
      </c>
      <c r="W78" s="19">
        <v>108.46112016650299</v>
      </c>
      <c r="X78" s="19">
        <v>108.46112016650299</v>
      </c>
      <c r="Y78" s="19">
        <v>108.46112016650299</v>
      </c>
      <c r="Z78" s="19">
        <v>108.46112016650299</v>
      </c>
      <c r="AA78" s="19">
        <v>108.46112016650299</v>
      </c>
      <c r="AB78" s="19">
        <v>108.46112016650299</v>
      </c>
      <c r="AC78" s="19">
        <v>108.46112016650299</v>
      </c>
      <c r="AD78" s="19">
        <v>108.46112016650299</v>
      </c>
      <c r="AE78" s="19">
        <v>108.46112016650299</v>
      </c>
      <c r="AF78" s="19">
        <v>108.46112016650299</v>
      </c>
      <c r="AG78" s="19">
        <v>108.46112016650299</v>
      </c>
      <c r="AH78" s="17"/>
      <c r="AI78" s="17"/>
      <c r="AJ78" s="17"/>
      <c r="AK78" s="17"/>
      <c r="AL78" s="17"/>
      <c r="AM78" s="17"/>
      <c r="AN78" s="17"/>
      <c r="AO78" s="17"/>
      <c r="AP78" s="17"/>
      <c r="AQ78" s="17"/>
    </row>
    <row r="79" spans="1:43">
      <c r="A79" s="17"/>
      <c r="B79" s="17" t="s">
        <v>44</v>
      </c>
      <c r="C79" s="18" t="s">
        <v>52</v>
      </c>
      <c r="D79" s="17"/>
      <c r="E79" s="17"/>
      <c r="F79" s="17"/>
      <c r="G79" s="17"/>
      <c r="H79" s="17"/>
      <c r="I79" s="17"/>
      <c r="J79" s="19">
        <v>100</v>
      </c>
      <c r="K79" s="19">
        <v>100</v>
      </c>
      <c r="L79" s="19">
        <v>100</v>
      </c>
      <c r="M79" s="19">
        <v>100</v>
      </c>
      <c r="N79" s="19">
        <v>100</v>
      </c>
      <c r="O79" s="19">
        <v>100</v>
      </c>
      <c r="P79" s="19">
        <v>100</v>
      </c>
      <c r="Q79" s="19">
        <v>100</v>
      </c>
      <c r="R79" s="19">
        <v>100</v>
      </c>
      <c r="S79" s="19">
        <v>100</v>
      </c>
      <c r="T79" s="19">
        <v>100</v>
      </c>
      <c r="U79" s="19">
        <v>100</v>
      </c>
      <c r="V79" s="19">
        <v>110</v>
      </c>
      <c r="W79" s="19">
        <v>110</v>
      </c>
      <c r="X79" s="19">
        <v>110</v>
      </c>
      <c r="Y79" s="19">
        <v>110</v>
      </c>
      <c r="Z79" s="19">
        <v>110</v>
      </c>
      <c r="AA79" s="19">
        <v>110</v>
      </c>
      <c r="AB79" s="19">
        <v>110</v>
      </c>
      <c r="AC79" s="19">
        <v>110</v>
      </c>
      <c r="AD79" s="19">
        <v>110</v>
      </c>
      <c r="AE79" s="19">
        <v>110</v>
      </c>
      <c r="AF79" s="19">
        <v>110</v>
      </c>
      <c r="AG79" s="19">
        <v>110</v>
      </c>
      <c r="AH79" s="17"/>
      <c r="AI79" s="17"/>
      <c r="AJ79" s="17"/>
      <c r="AK79" s="17"/>
      <c r="AL79" s="17"/>
      <c r="AM79" s="17"/>
      <c r="AN79" s="17"/>
      <c r="AO79" s="17"/>
      <c r="AP79" s="17"/>
      <c r="AQ79" s="17"/>
    </row>
    <row r="81" spans="1:43">
      <c r="B81" t="s">
        <v>80</v>
      </c>
      <c r="O81" s="11" t="s">
        <v>60</v>
      </c>
      <c r="P81" s="11" t="s">
        <v>61</v>
      </c>
      <c r="Q81" s="11" t="s">
        <v>62</v>
      </c>
      <c r="R81" s="11" t="s">
        <v>63</v>
      </c>
      <c r="S81" s="11" t="s">
        <v>64</v>
      </c>
      <c r="T81" s="11" t="s">
        <v>65</v>
      </c>
      <c r="U81" s="11" t="s">
        <v>66</v>
      </c>
      <c r="V81" s="11" t="s">
        <v>67</v>
      </c>
      <c r="W81" s="11" t="s">
        <v>68</v>
      </c>
      <c r="X81" s="11" t="s">
        <v>69</v>
      </c>
      <c r="Y81" s="11" t="s">
        <v>70</v>
      </c>
      <c r="Z81" s="11" t="s">
        <v>71</v>
      </c>
      <c r="AA81" s="11" t="s">
        <v>72</v>
      </c>
      <c r="AB81" s="11" t="s">
        <v>73</v>
      </c>
      <c r="AC81" s="11" t="s">
        <v>74</v>
      </c>
      <c r="AD81" s="11" t="s">
        <v>75</v>
      </c>
      <c r="AE81" s="11" t="s">
        <v>76</v>
      </c>
      <c r="AF81" s="11" t="s">
        <v>77</v>
      </c>
      <c r="AG81" s="11" t="s">
        <v>78</v>
      </c>
    </row>
    <row r="82" spans="1:43">
      <c r="A82" s="17"/>
      <c r="B82" s="17" t="s">
        <v>21</v>
      </c>
      <c r="C82" s="17" t="s">
        <v>52</v>
      </c>
      <c r="D82" s="17"/>
      <c r="E82" s="17"/>
      <c r="F82" s="17"/>
      <c r="G82" s="17"/>
      <c r="H82" s="17"/>
      <c r="I82" s="17"/>
      <c r="J82" s="19">
        <v>100</v>
      </c>
      <c r="K82" s="19">
        <v>100</v>
      </c>
      <c r="L82" s="19">
        <v>100</v>
      </c>
      <c r="M82" s="19">
        <v>100</v>
      </c>
      <c r="N82" s="19">
        <v>100</v>
      </c>
      <c r="O82" s="19">
        <v>100</v>
      </c>
      <c r="P82" s="19">
        <v>100</v>
      </c>
      <c r="Q82" s="19">
        <v>100</v>
      </c>
      <c r="R82" s="19">
        <v>100</v>
      </c>
      <c r="S82" s="19">
        <v>109.92501940159001</v>
      </c>
      <c r="T82" s="19">
        <v>110.372917713047</v>
      </c>
      <c r="U82" s="19">
        <v>107.46157868858</v>
      </c>
      <c r="V82" s="19">
        <v>108.357375311493</v>
      </c>
      <c r="W82" s="19">
        <v>109.14119735654199</v>
      </c>
      <c r="X82" s="19">
        <v>108.805273622949</v>
      </c>
      <c r="Y82" s="19">
        <v>108.46934988935701</v>
      </c>
      <c r="Z82" s="19">
        <v>109.253171934406</v>
      </c>
      <c r="AA82" s="19">
        <v>108.357375311493</v>
      </c>
      <c r="AB82" s="19">
        <v>108.357375311493</v>
      </c>
      <c r="AC82" s="19">
        <v>110.372917713047</v>
      </c>
      <c r="AD82" s="19">
        <v>109.92501940159001</v>
      </c>
      <c r="AE82" s="19">
        <v>109.92501940159001</v>
      </c>
      <c r="AF82" s="19">
        <v>110.372917713047</v>
      </c>
      <c r="AG82" s="19">
        <v>107.46157868858</v>
      </c>
      <c r="AH82" s="17"/>
      <c r="AI82" s="17"/>
      <c r="AJ82" s="17"/>
      <c r="AK82" s="17"/>
      <c r="AL82" s="17"/>
      <c r="AM82" s="17"/>
      <c r="AN82" s="17"/>
      <c r="AO82" s="17"/>
      <c r="AP82" s="17"/>
      <c r="AQ82" s="17"/>
    </row>
    <row r="83" spans="1:43">
      <c r="A83" s="17"/>
      <c r="B83" s="17" t="s">
        <v>23</v>
      </c>
      <c r="C83" s="17" t="s">
        <v>52</v>
      </c>
      <c r="D83" s="17"/>
      <c r="E83" s="17"/>
      <c r="F83" s="17"/>
      <c r="G83" s="17"/>
      <c r="H83" s="17"/>
      <c r="I83" s="17"/>
      <c r="J83" s="19">
        <v>100</v>
      </c>
      <c r="K83" s="19">
        <v>100</v>
      </c>
      <c r="L83" s="19">
        <v>100</v>
      </c>
      <c r="M83" s="19">
        <v>100</v>
      </c>
      <c r="N83" s="19">
        <v>100</v>
      </c>
      <c r="O83" s="19">
        <v>100</v>
      </c>
      <c r="P83" s="19">
        <v>100</v>
      </c>
      <c r="Q83" s="19">
        <v>100</v>
      </c>
      <c r="R83" s="19">
        <v>100</v>
      </c>
      <c r="S83" s="19">
        <v>107.360502165287</v>
      </c>
      <c r="T83" s="19">
        <v>106.34843311756001</v>
      </c>
      <c r="U83" s="19">
        <v>105.336364069833</v>
      </c>
      <c r="V83" s="19">
        <v>106.854467641423</v>
      </c>
      <c r="W83" s="19">
        <v>106.34843311756001</v>
      </c>
      <c r="X83" s="19">
        <v>108.372571213014</v>
      </c>
      <c r="Y83" s="19">
        <v>110.902743832331</v>
      </c>
      <c r="Z83" s="19">
        <v>110.396709308468</v>
      </c>
      <c r="AA83" s="19">
        <v>110.599123118013</v>
      </c>
      <c r="AB83" s="19">
        <v>111.105157641877</v>
      </c>
      <c r="AC83" s="19">
        <v>111.105157641877</v>
      </c>
      <c r="AD83" s="19">
        <v>108.87860573687701</v>
      </c>
      <c r="AE83" s="19">
        <v>107.360502165287</v>
      </c>
      <c r="AF83" s="19">
        <v>106.34843311756001</v>
      </c>
      <c r="AG83" s="19">
        <v>105.336364069833</v>
      </c>
      <c r="AH83" s="17"/>
      <c r="AI83" s="17"/>
      <c r="AJ83" s="17"/>
      <c r="AK83" s="17"/>
      <c r="AL83" s="17"/>
      <c r="AM83" s="17"/>
      <c r="AN83" s="17"/>
      <c r="AO83" s="17"/>
      <c r="AP83" s="17"/>
      <c r="AQ83" s="17"/>
    </row>
    <row r="84" spans="1:43">
      <c r="A84" s="17"/>
      <c r="B84" s="17" t="s">
        <v>24</v>
      </c>
      <c r="C84" s="17" t="s">
        <v>52</v>
      </c>
      <c r="D84" s="17"/>
      <c r="E84" s="17"/>
      <c r="F84" s="17"/>
      <c r="G84" s="17"/>
      <c r="H84" s="17"/>
      <c r="I84" s="17"/>
      <c r="J84" s="19">
        <v>100</v>
      </c>
      <c r="K84" s="19">
        <v>100</v>
      </c>
      <c r="L84" s="19">
        <v>100</v>
      </c>
      <c r="M84" s="19">
        <v>100</v>
      </c>
      <c r="N84" s="19">
        <v>100</v>
      </c>
      <c r="O84" s="19">
        <v>100</v>
      </c>
      <c r="P84" s="19">
        <v>100</v>
      </c>
      <c r="Q84" s="19">
        <v>100</v>
      </c>
      <c r="R84" s="19">
        <v>100</v>
      </c>
      <c r="S84" s="19">
        <v>103.764072469509</v>
      </c>
      <c r="T84" s="19">
        <v>107.52814493901801</v>
      </c>
      <c r="U84" s="19">
        <v>111.292217408526</v>
      </c>
      <c r="V84" s="19">
        <v>111.292217408526</v>
      </c>
      <c r="W84" s="19">
        <v>111.292217408526</v>
      </c>
      <c r="X84" s="19">
        <v>111.292217408526</v>
      </c>
      <c r="Y84" s="19">
        <v>112.70776602953801</v>
      </c>
      <c r="Z84" s="19">
        <v>114.12331465055</v>
      </c>
      <c r="AA84" s="19">
        <v>115.53886327156199</v>
      </c>
      <c r="AB84" s="19">
        <v>115.53886327156199</v>
      </c>
      <c r="AC84" s="19">
        <v>115.53886327156199</v>
      </c>
      <c r="AD84" s="19">
        <v>115.53886327156199</v>
      </c>
      <c r="AE84" s="19">
        <v>115.53886327156199</v>
      </c>
      <c r="AF84" s="19">
        <v>115.53886327156199</v>
      </c>
      <c r="AG84" s="19">
        <v>115.53886327156199</v>
      </c>
      <c r="AH84" s="17"/>
      <c r="AI84" s="17"/>
      <c r="AJ84" s="17"/>
      <c r="AK84" s="17"/>
      <c r="AL84" s="17"/>
      <c r="AM84" s="17"/>
      <c r="AN84" s="17"/>
      <c r="AO84" s="17"/>
      <c r="AP84" s="17"/>
      <c r="AQ84" s="17"/>
    </row>
    <row r="85" spans="1:43">
      <c r="A85" s="17"/>
      <c r="B85" s="17" t="s">
        <v>44</v>
      </c>
      <c r="C85" s="18" t="s">
        <v>52</v>
      </c>
      <c r="D85" s="17"/>
      <c r="E85" s="17"/>
      <c r="F85" s="17"/>
      <c r="G85" s="17"/>
      <c r="H85" s="17"/>
      <c r="I85" s="17"/>
      <c r="J85" s="19">
        <v>100</v>
      </c>
      <c r="K85" s="19">
        <v>100</v>
      </c>
      <c r="L85" s="19">
        <v>100</v>
      </c>
      <c r="M85" s="19">
        <v>100</v>
      </c>
      <c r="N85" s="19">
        <v>100</v>
      </c>
      <c r="O85" s="19">
        <v>100</v>
      </c>
      <c r="P85" s="19">
        <v>100</v>
      </c>
      <c r="Q85" s="19">
        <v>100</v>
      </c>
      <c r="R85" s="19">
        <v>100</v>
      </c>
      <c r="S85" s="19">
        <v>100</v>
      </c>
      <c r="T85" s="19">
        <v>100</v>
      </c>
      <c r="U85" s="19">
        <v>100</v>
      </c>
      <c r="V85" s="19">
        <v>110</v>
      </c>
      <c r="W85" s="19">
        <v>110</v>
      </c>
      <c r="X85" s="19">
        <v>110</v>
      </c>
      <c r="Y85" s="19">
        <v>110</v>
      </c>
      <c r="Z85" s="19">
        <v>110</v>
      </c>
      <c r="AA85" s="19">
        <v>110</v>
      </c>
      <c r="AB85" s="19">
        <v>112.939866369711</v>
      </c>
      <c r="AC85" s="19">
        <v>112.939866369711</v>
      </c>
      <c r="AD85" s="19">
        <v>112.939866369711</v>
      </c>
      <c r="AE85" s="19">
        <v>112.939866369711</v>
      </c>
      <c r="AF85" s="19">
        <v>112.939866369711</v>
      </c>
      <c r="AG85" s="19">
        <v>112.939866369711</v>
      </c>
      <c r="AH85" s="17"/>
      <c r="AI85" s="17"/>
      <c r="AJ85" s="17"/>
      <c r="AK85" s="17"/>
      <c r="AL85" s="17"/>
      <c r="AM85" s="17"/>
      <c r="AN85" s="17"/>
      <c r="AO85" s="17"/>
      <c r="AP85" s="17"/>
      <c r="AQ85" s="17"/>
    </row>
    <row r="87" spans="1:43">
      <c r="B87" t="s">
        <v>81</v>
      </c>
      <c r="O87" s="11" t="s">
        <v>60</v>
      </c>
      <c r="P87" s="11" t="s">
        <v>61</v>
      </c>
      <c r="Q87" s="11" t="s">
        <v>62</v>
      </c>
      <c r="R87" s="11" t="s">
        <v>63</v>
      </c>
      <c r="S87" s="11" t="s">
        <v>64</v>
      </c>
      <c r="T87" s="11" t="s">
        <v>65</v>
      </c>
      <c r="U87" s="11" t="s">
        <v>66</v>
      </c>
      <c r="V87" s="11" t="s">
        <v>67</v>
      </c>
      <c r="W87" s="11" t="s">
        <v>68</v>
      </c>
      <c r="X87" s="11" t="s">
        <v>69</v>
      </c>
      <c r="Y87" s="11" t="s">
        <v>70</v>
      </c>
      <c r="Z87" s="11" t="s">
        <v>71</v>
      </c>
      <c r="AA87" s="11" t="s">
        <v>72</v>
      </c>
      <c r="AB87" s="11" t="s">
        <v>73</v>
      </c>
      <c r="AC87" s="11" t="s">
        <v>74</v>
      </c>
      <c r="AD87" s="11" t="s">
        <v>75</v>
      </c>
      <c r="AE87" s="11" t="s">
        <v>76</v>
      </c>
      <c r="AF87" s="11" t="s">
        <v>77</v>
      </c>
      <c r="AG87" s="11" t="s">
        <v>78</v>
      </c>
    </row>
    <row r="88" spans="1:43">
      <c r="A88" s="17"/>
      <c r="B88" s="17" t="s">
        <v>21</v>
      </c>
      <c r="C88" s="17" t="s">
        <v>52</v>
      </c>
      <c r="D88" s="17"/>
      <c r="E88" s="17"/>
      <c r="F88" s="17"/>
      <c r="G88" s="17"/>
      <c r="H88" s="17"/>
      <c r="I88" s="17"/>
      <c r="J88" s="19">
        <v>100</v>
      </c>
      <c r="K88" s="19">
        <v>100</v>
      </c>
      <c r="L88" s="19">
        <v>100</v>
      </c>
      <c r="M88" s="19">
        <v>100</v>
      </c>
      <c r="N88" s="19">
        <v>100</v>
      </c>
      <c r="O88" s="19">
        <v>100</v>
      </c>
      <c r="P88" s="19">
        <v>100</v>
      </c>
      <c r="Q88" s="19">
        <v>100</v>
      </c>
      <c r="R88" s="19">
        <v>100</v>
      </c>
      <c r="S88" s="19">
        <v>95.928197168578393</v>
      </c>
      <c r="T88" s="19">
        <v>96.335377451720504</v>
      </c>
      <c r="U88" s="19">
        <v>93.688705611296399</v>
      </c>
      <c r="V88" s="19">
        <v>94.503066177580806</v>
      </c>
      <c r="W88" s="19">
        <v>95.215631673079599</v>
      </c>
      <c r="X88" s="19">
        <v>94.910246460723002</v>
      </c>
      <c r="Y88" s="19">
        <v>94.604861248366404</v>
      </c>
      <c r="Z88" s="19">
        <v>95.317426743865099</v>
      </c>
      <c r="AA88" s="19">
        <v>94.503066177580806</v>
      </c>
      <c r="AB88" s="19">
        <v>94.503066177580806</v>
      </c>
      <c r="AC88" s="19">
        <v>96.335377451720504</v>
      </c>
      <c r="AD88" s="19">
        <v>95.928197168578393</v>
      </c>
      <c r="AE88" s="19">
        <v>95.928197168578393</v>
      </c>
      <c r="AF88" s="19">
        <v>96.335377451720504</v>
      </c>
      <c r="AG88" s="19">
        <v>93.688705611296399</v>
      </c>
      <c r="AH88" s="17"/>
      <c r="AI88" s="17"/>
      <c r="AJ88" s="17"/>
      <c r="AK88" s="17"/>
      <c r="AL88" s="17"/>
      <c r="AM88" s="17"/>
      <c r="AN88" s="17"/>
      <c r="AO88" s="17"/>
      <c r="AP88" s="17"/>
      <c r="AQ88" s="17"/>
    </row>
    <row r="89" spans="1:43">
      <c r="A89" s="17"/>
      <c r="B89" s="17" t="s">
        <v>23</v>
      </c>
      <c r="C89" s="17" t="s">
        <v>52</v>
      </c>
      <c r="D89" s="17"/>
      <c r="E89" s="17"/>
      <c r="F89" s="17"/>
      <c r="G89" s="17"/>
      <c r="H89" s="17"/>
      <c r="I89" s="17"/>
      <c r="J89" s="19">
        <v>100</v>
      </c>
      <c r="K89" s="19">
        <v>100</v>
      </c>
      <c r="L89" s="19">
        <v>100</v>
      </c>
      <c r="M89" s="19">
        <v>100</v>
      </c>
      <c r="N89" s="19">
        <v>100</v>
      </c>
      <c r="O89" s="19">
        <v>100</v>
      </c>
      <c r="P89" s="19">
        <v>100</v>
      </c>
      <c r="Q89" s="19">
        <v>100</v>
      </c>
      <c r="R89" s="19">
        <v>100</v>
      </c>
      <c r="S89" s="19">
        <v>94.939654761365304</v>
      </c>
      <c r="T89" s="19">
        <v>94.019591990704399</v>
      </c>
      <c r="U89" s="19">
        <v>93.099529220043493</v>
      </c>
      <c r="V89" s="19">
        <v>94.479623376034795</v>
      </c>
      <c r="W89" s="19">
        <v>94.019591990704399</v>
      </c>
      <c r="X89" s="19">
        <v>95.859717532026096</v>
      </c>
      <c r="Y89" s="19">
        <v>98.159874458678203</v>
      </c>
      <c r="Z89" s="19">
        <v>97.699843073347793</v>
      </c>
      <c r="AA89" s="19">
        <v>97.883855627480003</v>
      </c>
      <c r="AB89" s="19">
        <v>98.343887012810498</v>
      </c>
      <c r="AC89" s="19">
        <v>98.343887012810498</v>
      </c>
      <c r="AD89" s="19">
        <v>96.319748917356506</v>
      </c>
      <c r="AE89" s="19">
        <v>94.939654761365304</v>
      </c>
      <c r="AF89" s="19">
        <v>94.019591990704399</v>
      </c>
      <c r="AG89" s="19">
        <v>93.099529220043493</v>
      </c>
      <c r="AH89" s="17"/>
      <c r="AI89" s="17"/>
      <c r="AJ89" s="17"/>
      <c r="AK89" s="17"/>
      <c r="AL89" s="17"/>
      <c r="AM89" s="17"/>
      <c r="AN89" s="17"/>
      <c r="AO89" s="17"/>
      <c r="AP89" s="17"/>
      <c r="AQ89" s="17"/>
    </row>
    <row r="90" spans="1:43">
      <c r="A90" s="17"/>
      <c r="B90" s="17" t="s">
        <v>24</v>
      </c>
      <c r="C90" s="17" t="s">
        <v>52</v>
      </c>
      <c r="D90" s="17"/>
      <c r="E90" s="17"/>
      <c r="F90" s="17"/>
      <c r="G90" s="17"/>
      <c r="H90" s="17"/>
      <c r="I90" s="17"/>
      <c r="J90" s="19">
        <v>100</v>
      </c>
      <c r="K90" s="19">
        <v>100</v>
      </c>
      <c r="L90" s="19">
        <v>100</v>
      </c>
      <c r="M90" s="19">
        <v>100</v>
      </c>
      <c r="N90" s="19">
        <v>100</v>
      </c>
      <c r="O90" s="19">
        <v>100</v>
      </c>
      <c r="P90" s="19">
        <v>100</v>
      </c>
      <c r="Q90" s="19">
        <v>100</v>
      </c>
      <c r="R90" s="19">
        <v>100</v>
      </c>
      <c r="S90" s="19">
        <v>99.142091744841295</v>
      </c>
      <c r="T90" s="19">
        <v>98.284183489682604</v>
      </c>
      <c r="U90" s="19">
        <v>97.426275234523899</v>
      </c>
      <c r="V90" s="19">
        <v>97.426275234523899</v>
      </c>
      <c r="W90" s="19">
        <v>97.426275234523899</v>
      </c>
      <c r="X90" s="19">
        <v>97.426275234523899</v>
      </c>
      <c r="Y90" s="19">
        <v>96.139412851785906</v>
      </c>
      <c r="Z90" s="19">
        <v>94.852550469047799</v>
      </c>
      <c r="AA90" s="19">
        <v>93.565688086309805</v>
      </c>
      <c r="AB90" s="19">
        <v>93.565688086309805</v>
      </c>
      <c r="AC90" s="19">
        <v>93.565688086309805</v>
      </c>
      <c r="AD90" s="19">
        <v>93.565688086309805</v>
      </c>
      <c r="AE90" s="19">
        <v>93.565688086309805</v>
      </c>
      <c r="AF90" s="19">
        <v>93.565688086309805</v>
      </c>
      <c r="AG90" s="19">
        <v>93.565688086309805</v>
      </c>
      <c r="AH90" s="17"/>
      <c r="AI90" s="17"/>
      <c r="AJ90" s="17"/>
      <c r="AK90" s="17"/>
      <c r="AL90" s="17"/>
      <c r="AM90" s="17"/>
      <c r="AN90" s="17"/>
      <c r="AO90" s="17"/>
      <c r="AP90" s="17"/>
      <c r="AQ90" s="17"/>
    </row>
    <row r="91" spans="1:43">
      <c r="A91" s="17"/>
      <c r="B91" s="17" t="s">
        <v>44</v>
      </c>
      <c r="C91" s="18" t="s">
        <v>52</v>
      </c>
      <c r="D91" s="17"/>
      <c r="E91" s="17"/>
      <c r="F91" s="17"/>
      <c r="G91" s="17"/>
      <c r="H91" s="17"/>
      <c r="I91" s="17"/>
      <c r="J91" s="19">
        <v>100</v>
      </c>
      <c r="K91" s="19">
        <v>100</v>
      </c>
      <c r="L91" s="19">
        <v>100</v>
      </c>
      <c r="M91" s="19">
        <v>100</v>
      </c>
      <c r="N91" s="19">
        <v>100</v>
      </c>
      <c r="O91" s="19">
        <v>100</v>
      </c>
      <c r="P91" s="19">
        <v>100</v>
      </c>
      <c r="Q91" s="19">
        <v>100</v>
      </c>
      <c r="R91" s="19">
        <v>100</v>
      </c>
      <c r="S91" s="19">
        <v>100</v>
      </c>
      <c r="T91" s="19">
        <v>100</v>
      </c>
      <c r="U91" s="19">
        <v>100</v>
      </c>
      <c r="V91" s="19">
        <v>100</v>
      </c>
      <c r="W91" s="19">
        <v>100</v>
      </c>
      <c r="X91" s="19">
        <v>100</v>
      </c>
      <c r="Y91" s="19">
        <v>100</v>
      </c>
      <c r="Z91" s="19">
        <v>100</v>
      </c>
      <c r="AA91" s="19">
        <v>100</v>
      </c>
      <c r="AB91" s="19">
        <v>97.327394209354097</v>
      </c>
      <c r="AC91" s="19">
        <v>97.327394209354097</v>
      </c>
      <c r="AD91" s="19">
        <v>97.327394209354097</v>
      </c>
      <c r="AE91" s="19">
        <v>97.327394209354097</v>
      </c>
      <c r="AF91" s="19">
        <v>97.327394209354097</v>
      </c>
      <c r="AG91" s="19">
        <v>97.327394209354097</v>
      </c>
      <c r="AH91" s="17"/>
      <c r="AI91" s="17"/>
      <c r="AJ91" s="17"/>
      <c r="AK91" s="17"/>
      <c r="AL91" s="17"/>
      <c r="AM91" s="17"/>
      <c r="AN91" s="17"/>
      <c r="AO91" s="17"/>
      <c r="AP91" s="17"/>
      <c r="AQ91" s="17"/>
    </row>
    <row r="93" spans="1:43">
      <c r="B93" t="s">
        <v>82</v>
      </c>
      <c r="O93" s="11" t="s">
        <v>60</v>
      </c>
      <c r="P93" s="11" t="s">
        <v>61</v>
      </c>
      <c r="Q93" s="11" t="s">
        <v>62</v>
      </c>
      <c r="R93" s="11" t="s">
        <v>63</v>
      </c>
      <c r="S93" s="11" t="s">
        <v>64</v>
      </c>
      <c r="T93" s="11" t="s">
        <v>65</v>
      </c>
      <c r="U93" s="11" t="s">
        <v>66</v>
      </c>
      <c r="V93" s="11" t="s">
        <v>67</v>
      </c>
      <c r="W93" s="11" t="s">
        <v>68</v>
      </c>
      <c r="X93" s="11" t="s">
        <v>69</v>
      </c>
      <c r="Y93" s="11" t="s">
        <v>70</v>
      </c>
      <c r="Z93" s="11" t="s">
        <v>71</v>
      </c>
      <c r="AA93" s="11" t="s">
        <v>72</v>
      </c>
      <c r="AB93" s="11" t="s">
        <v>73</v>
      </c>
      <c r="AC93" s="11" t="s">
        <v>74</v>
      </c>
      <c r="AD93" s="11" t="s">
        <v>75</v>
      </c>
      <c r="AE93" s="11" t="s">
        <v>76</v>
      </c>
      <c r="AF93" s="11" t="s">
        <v>77</v>
      </c>
      <c r="AG93" s="11" t="s">
        <v>78</v>
      </c>
    </row>
    <row r="94" spans="1:43">
      <c r="A94" s="17"/>
      <c r="B94" s="17" t="s">
        <v>21</v>
      </c>
      <c r="C94" s="17" t="s">
        <v>52</v>
      </c>
      <c r="D94" s="17"/>
      <c r="E94" s="17"/>
      <c r="F94" s="17"/>
      <c r="G94" s="17"/>
      <c r="H94" s="17"/>
      <c r="I94" s="17"/>
      <c r="J94" s="19">
        <v>100</v>
      </c>
      <c r="K94" s="19">
        <v>100</v>
      </c>
      <c r="L94" s="19">
        <v>100</v>
      </c>
      <c r="M94" s="19">
        <v>100</v>
      </c>
      <c r="N94" s="19">
        <v>100</v>
      </c>
      <c r="O94" s="19">
        <v>100</v>
      </c>
      <c r="P94" s="19">
        <v>100</v>
      </c>
      <c r="Q94" s="19">
        <v>100</v>
      </c>
      <c r="R94" s="19">
        <v>100</v>
      </c>
      <c r="S94" s="19">
        <v>97.276981856486799</v>
      </c>
      <c r="T94" s="19">
        <v>97.663803125471802</v>
      </c>
      <c r="U94" s="19">
        <v>95.149464877068993</v>
      </c>
      <c r="V94" s="19">
        <v>95.923107415039098</v>
      </c>
      <c r="W94" s="19">
        <v>96.600044635762899</v>
      </c>
      <c r="X94" s="19">
        <v>96.309928684024101</v>
      </c>
      <c r="Y94" s="19">
        <v>96.019812732285402</v>
      </c>
      <c r="Z94" s="19">
        <v>96.696749953009203</v>
      </c>
      <c r="AA94" s="19">
        <v>95.923107415039098</v>
      </c>
      <c r="AB94" s="19">
        <v>95.923107415039098</v>
      </c>
      <c r="AC94" s="19">
        <v>97.663803125471802</v>
      </c>
      <c r="AD94" s="19">
        <v>97.276981856486799</v>
      </c>
      <c r="AE94" s="19">
        <v>97.276981856486799</v>
      </c>
      <c r="AF94" s="19">
        <v>97.663803125471802</v>
      </c>
      <c r="AG94" s="19">
        <v>95.149464877068993</v>
      </c>
      <c r="AH94" s="17"/>
      <c r="AI94" s="17"/>
      <c r="AJ94" s="17"/>
      <c r="AK94" s="17"/>
      <c r="AL94" s="17"/>
      <c r="AM94" s="17"/>
      <c r="AN94" s="17"/>
      <c r="AO94" s="17"/>
      <c r="AP94" s="17"/>
      <c r="AQ94" s="17"/>
    </row>
    <row r="95" spans="1:43">
      <c r="A95" s="17"/>
      <c r="B95" s="17" t="s">
        <v>23</v>
      </c>
      <c r="C95" s="17" t="s">
        <v>52</v>
      </c>
      <c r="D95" s="17"/>
      <c r="E95" s="17"/>
      <c r="F95" s="17"/>
      <c r="G95" s="17"/>
      <c r="H95" s="17"/>
      <c r="I95" s="17"/>
      <c r="J95" s="19">
        <v>100</v>
      </c>
      <c r="K95" s="19">
        <v>100</v>
      </c>
      <c r="L95" s="19">
        <v>100</v>
      </c>
      <c r="M95" s="19">
        <v>100</v>
      </c>
      <c r="N95" s="19">
        <v>100</v>
      </c>
      <c r="O95" s="19">
        <v>100</v>
      </c>
      <c r="P95" s="19">
        <v>100</v>
      </c>
      <c r="Q95" s="19">
        <v>100</v>
      </c>
      <c r="R95" s="19">
        <v>100</v>
      </c>
      <c r="S95" s="19">
        <v>96.273745778823496</v>
      </c>
      <c r="T95" s="19">
        <v>95.3996861466957</v>
      </c>
      <c r="U95" s="19">
        <v>94.525626514567904</v>
      </c>
      <c r="V95" s="19">
        <v>95.836715962759598</v>
      </c>
      <c r="W95" s="19">
        <v>95.3996861466957</v>
      </c>
      <c r="X95" s="19">
        <v>97.147805410951307</v>
      </c>
      <c r="Y95" s="19">
        <v>99.332954491270897</v>
      </c>
      <c r="Z95" s="19">
        <v>98.895924675206999</v>
      </c>
      <c r="AA95" s="19">
        <v>99.070736601632504</v>
      </c>
      <c r="AB95" s="19">
        <v>99.507766417696502</v>
      </c>
      <c r="AC95" s="19">
        <v>99.507766417696502</v>
      </c>
      <c r="AD95" s="19">
        <v>97.584835227015205</v>
      </c>
      <c r="AE95" s="19">
        <v>96.273745778823496</v>
      </c>
      <c r="AF95" s="19">
        <v>95.3996861466957</v>
      </c>
      <c r="AG95" s="19">
        <v>94.525626514567904</v>
      </c>
      <c r="AH95" s="17"/>
      <c r="AI95" s="17"/>
      <c r="AJ95" s="17"/>
      <c r="AK95" s="17"/>
      <c r="AL95" s="17"/>
      <c r="AM95" s="17"/>
      <c r="AN95" s="17"/>
      <c r="AO95" s="17"/>
      <c r="AP95" s="17"/>
      <c r="AQ95" s="17"/>
    </row>
    <row r="96" spans="1:43">
      <c r="A96" s="17"/>
      <c r="B96" s="17" t="s">
        <v>24</v>
      </c>
      <c r="C96" s="17" t="s">
        <v>52</v>
      </c>
      <c r="D96" s="17"/>
      <c r="E96" s="17"/>
      <c r="F96" s="17"/>
      <c r="G96" s="17"/>
      <c r="H96" s="17"/>
      <c r="I96" s="17"/>
      <c r="J96" s="19">
        <v>100</v>
      </c>
      <c r="K96" s="19">
        <v>100</v>
      </c>
      <c r="L96" s="19">
        <v>100</v>
      </c>
      <c r="M96" s="19">
        <v>100</v>
      </c>
      <c r="N96" s="19">
        <v>100</v>
      </c>
      <c r="O96" s="19">
        <v>100</v>
      </c>
      <c r="P96" s="19">
        <v>100</v>
      </c>
      <c r="Q96" s="19">
        <v>100</v>
      </c>
      <c r="R96" s="19">
        <v>100</v>
      </c>
      <c r="S96" s="19">
        <v>98.589813305582894</v>
      </c>
      <c r="T96" s="19">
        <v>97.179626611165801</v>
      </c>
      <c r="U96" s="19">
        <v>95.769439916748695</v>
      </c>
      <c r="V96" s="19">
        <v>95.769439916748695</v>
      </c>
      <c r="W96" s="19">
        <v>95.769439916748695</v>
      </c>
      <c r="X96" s="19">
        <v>95.769439916748695</v>
      </c>
      <c r="Y96" s="19">
        <v>95.769439916748695</v>
      </c>
      <c r="Z96" s="19">
        <v>95.769439916748695</v>
      </c>
      <c r="AA96" s="19">
        <v>95.769439916748695</v>
      </c>
      <c r="AB96" s="19">
        <v>95.769439916748695</v>
      </c>
      <c r="AC96" s="19">
        <v>95.769439916748695</v>
      </c>
      <c r="AD96" s="19">
        <v>95.769439916748695</v>
      </c>
      <c r="AE96" s="19">
        <v>95.769439916748695</v>
      </c>
      <c r="AF96" s="19">
        <v>95.769439916748695</v>
      </c>
      <c r="AG96" s="19">
        <v>95.769439916748695</v>
      </c>
      <c r="AH96" s="17"/>
      <c r="AI96" s="17"/>
      <c r="AJ96" s="17"/>
      <c r="AK96" s="17"/>
      <c r="AL96" s="17"/>
      <c r="AM96" s="17"/>
      <c r="AN96" s="17"/>
      <c r="AO96" s="17"/>
      <c r="AP96" s="17"/>
      <c r="AQ96" s="17"/>
    </row>
    <row r="97" spans="1:43">
      <c r="A97" s="17"/>
      <c r="B97" s="17" t="s">
        <v>44</v>
      </c>
      <c r="C97" s="18" t="s">
        <v>52</v>
      </c>
      <c r="D97" s="17"/>
      <c r="E97" s="17"/>
      <c r="F97" s="17"/>
      <c r="G97" s="17"/>
      <c r="H97" s="17"/>
      <c r="I97" s="17"/>
      <c r="J97" s="19">
        <v>100</v>
      </c>
      <c r="K97" s="19">
        <v>100</v>
      </c>
      <c r="L97" s="19">
        <v>100</v>
      </c>
      <c r="M97" s="19">
        <v>100</v>
      </c>
      <c r="N97" s="19">
        <v>100</v>
      </c>
      <c r="O97" s="19">
        <v>100</v>
      </c>
      <c r="P97" s="19">
        <v>100</v>
      </c>
      <c r="Q97" s="19">
        <v>100</v>
      </c>
      <c r="R97" s="19">
        <v>100</v>
      </c>
      <c r="S97" s="19">
        <v>100</v>
      </c>
      <c r="T97" s="19">
        <v>100</v>
      </c>
      <c r="U97" s="19">
        <v>100</v>
      </c>
      <c r="V97" s="19">
        <v>95</v>
      </c>
      <c r="W97" s="19">
        <v>95</v>
      </c>
      <c r="X97" s="19">
        <v>95</v>
      </c>
      <c r="Y97" s="19">
        <v>95</v>
      </c>
      <c r="Z97" s="19">
        <v>95</v>
      </c>
      <c r="AA97" s="19">
        <v>95</v>
      </c>
      <c r="AB97" s="19">
        <v>95</v>
      </c>
      <c r="AC97" s="19">
        <v>95</v>
      </c>
      <c r="AD97" s="19">
        <v>95</v>
      </c>
      <c r="AE97" s="19">
        <v>95</v>
      </c>
      <c r="AF97" s="19">
        <v>95</v>
      </c>
      <c r="AG97" s="19">
        <v>95</v>
      </c>
      <c r="AH97" s="17"/>
      <c r="AI97" s="17"/>
      <c r="AJ97" s="17"/>
      <c r="AK97" s="17"/>
      <c r="AL97" s="17"/>
      <c r="AM97" s="17"/>
      <c r="AN97" s="17"/>
      <c r="AO97" s="17"/>
      <c r="AP97" s="17"/>
      <c r="AQ97" s="17"/>
    </row>
    <row r="99" spans="1:43">
      <c r="A99" t="s">
        <v>83</v>
      </c>
    </row>
    <row r="100" spans="1:43">
      <c r="O100" s="11" t="s">
        <v>60</v>
      </c>
      <c r="P100" s="11" t="s">
        <v>61</v>
      </c>
      <c r="Q100" s="11" t="s">
        <v>62</v>
      </c>
      <c r="R100" s="11" t="s">
        <v>63</v>
      </c>
      <c r="S100" s="11" t="s">
        <v>64</v>
      </c>
      <c r="T100" s="11" t="s">
        <v>65</v>
      </c>
      <c r="U100" s="11" t="s">
        <v>66</v>
      </c>
      <c r="V100" s="11" t="s">
        <v>67</v>
      </c>
      <c r="W100" s="11" t="s">
        <v>68</v>
      </c>
      <c r="X100" s="11" t="s">
        <v>69</v>
      </c>
      <c r="Y100" s="11" t="s">
        <v>70</v>
      </c>
      <c r="Z100" s="11" t="s">
        <v>71</v>
      </c>
      <c r="AA100" s="11" t="s">
        <v>72</v>
      </c>
      <c r="AB100" s="11" t="s">
        <v>73</v>
      </c>
      <c r="AC100" s="11" t="s">
        <v>74</v>
      </c>
      <c r="AD100" s="11" t="s">
        <v>75</v>
      </c>
      <c r="AE100" s="11" t="s">
        <v>76</v>
      </c>
      <c r="AF100" s="11" t="s">
        <v>77</v>
      </c>
      <c r="AG100" s="11" t="s">
        <v>78</v>
      </c>
    </row>
    <row r="101" spans="1:43">
      <c r="B101" t="s">
        <v>21</v>
      </c>
      <c r="C101" t="str">
        <f>B69</f>
        <v>%10 Petrol fiyat artışı</v>
      </c>
      <c r="J101">
        <f t="shared" ref="J101:AG101" si="32">J70</f>
        <v>100</v>
      </c>
      <c r="K101">
        <f t="shared" si="32"/>
        <v>100</v>
      </c>
      <c r="L101">
        <f t="shared" si="32"/>
        <v>100</v>
      </c>
      <c r="M101">
        <f t="shared" si="32"/>
        <v>100</v>
      </c>
      <c r="N101">
        <f t="shared" si="32"/>
        <v>100</v>
      </c>
      <c r="O101">
        <f t="shared" si="32"/>
        <v>100</v>
      </c>
      <c r="P101">
        <f t="shared" si="32"/>
        <v>100</v>
      </c>
      <c r="Q101">
        <f t="shared" si="32"/>
        <v>100</v>
      </c>
      <c r="R101">
        <f t="shared" si="32"/>
        <v>100</v>
      </c>
      <c r="S101" s="23">
        <f t="shared" si="32"/>
        <v>104.071802831422</v>
      </c>
      <c r="T101" s="23">
        <f t="shared" si="32"/>
        <v>104.478983114564</v>
      </c>
      <c r="U101" s="23">
        <f t="shared" si="32"/>
        <v>101.83231127414</v>
      </c>
      <c r="V101" s="23">
        <f t="shared" si="32"/>
        <v>102.64667184042401</v>
      </c>
      <c r="W101" s="23">
        <f t="shared" si="32"/>
        <v>103.359237335923</v>
      </c>
      <c r="X101" s="23">
        <f t="shared" si="32"/>
        <v>103.053852123566</v>
      </c>
      <c r="Y101" s="23">
        <f t="shared" si="32"/>
        <v>102.74846691121</v>
      </c>
      <c r="Z101" s="23">
        <f t="shared" si="32"/>
        <v>103.461032406708</v>
      </c>
      <c r="AA101" s="23">
        <f t="shared" si="32"/>
        <v>102.64667184042401</v>
      </c>
      <c r="AB101" s="23">
        <f t="shared" si="32"/>
        <v>102.64667184042401</v>
      </c>
      <c r="AC101" s="23">
        <f t="shared" si="32"/>
        <v>104.478983114564</v>
      </c>
      <c r="AD101" s="23">
        <f t="shared" si="32"/>
        <v>104.071802831422</v>
      </c>
      <c r="AE101" s="23">
        <f t="shared" si="32"/>
        <v>104.071802831422</v>
      </c>
      <c r="AF101" s="23">
        <f t="shared" si="32"/>
        <v>104.478983114564</v>
      </c>
      <c r="AG101" s="23">
        <f t="shared" si="32"/>
        <v>101.83231127414</v>
      </c>
    </row>
    <row r="102" spans="1:43">
      <c r="C102" t="str">
        <f>B75</f>
        <v>%10 Kur artışı</v>
      </c>
      <c r="J102" s="11">
        <f t="shared" ref="J102:AG102" si="33">J76</f>
        <v>100</v>
      </c>
      <c r="K102" s="11">
        <f t="shared" si="33"/>
        <v>100</v>
      </c>
      <c r="L102" s="11">
        <f t="shared" si="33"/>
        <v>100</v>
      </c>
      <c r="M102" s="11">
        <f t="shared" si="33"/>
        <v>100</v>
      </c>
      <c r="N102" s="11">
        <f t="shared" si="33"/>
        <v>100</v>
      </c>
      <c r="O102" s="11">
        <f t="shared" si="33"/>
        <v>100</v>
      </c>
      <c r="P102" s="11">
        <f t="shared" si="33"/>
        <v>100</v>
      </c>
      <c r="Q102" s="11">
        <f t="shared" si="33"/>
        <v>100</v>
      </c>
      <c r="R102" s="11">
        <f t="shared" si="33"/>
        <v>100</v>
      </c>
      <c r="S102" s="11">
        <f t="shared" si="33"/>
        <v>105.446036287026</v>
      </c>
      <c r="T102" s="11">
        <f t="shared" si="33"/>
        <v>105.893934598483</v>
      </c>
      <c r="U102" s="11">
        <f t="shared" si="33"/>
        <v>102.982595574016</v>
      </c>
      <c r="V102" s="11">
        <f t="shared" si="33"/>
        <v>103.878392196929</v>
      </c>
      <c r="W102" s="11">
        <f t="shared" si="33"/>
        <v>104.66221424197801</v>
      </c>
      <c r="X102" s="11">
        <f t="shared" si="33"/>
        <v>104.326290508385</v>
      </c>
      <c r="Y102" s="11">
        <f t="shared" si="33"/>
        <v>103.990366774793</v>
      </c>
      <c r="Z102" s="11">
        <f t="shared" si="33"/>
        <v>104.774188819842</v>
      </c>
      <c r="AA102" s="11">
        <f t="shared" si="33"/>
        <v>103.878392196929</v>
      </c>
      <c r="AB102" s="11">
        <f t="shared" si="33"/>
        <v>103.878392196929</v>
      </c>
      <c r="AC102" s="11">
        <f t="shared" si="33"/>
        <v>105.893934598483</v>
      </c>
      <c r="AD102" s="11">
        <f t="shared" si="33"/>
        <v>105.446036287026</v>
      </c>
      <c r="AE102" s="11">
        <f t="shared" si="33"/>
        <v>105.446036287026</v>
      </c>
      <c r="AF102" s="11">
        <f t="shared" si="33"/>
        <v>105.893934598483</v>
      </c>
      <c r="AG102" s="11">
        <f t="shared" si="33"/>
        <v>102.982595574016</v>
      </c>
    </row>
    <row r="103" spans="1:43">
      <c r="C103" t="str">
        <f>B81</f>
        <v>%10 Petrol ve %10 Kur artışı</v>
      </c>
      <c r="J103" s="11">
        <f t="shared" ref="J103:AG103" si="34">J82</f>
        <v>100</v>
      </c>
      <c r="K103" s="11">
        <f t="shared" si="34"/>
        <v>100</v>
      </c>
      <c r="L103" s="11">
        <f t="shared" si="34"/>
        <v>100</v>
      </c>
      <c r="M103" s="11">
        <f t="shared" si="34"/>
        <v>100</v>
      </c>
      <c r="N103" s="11">
        <f t="shared" si="34"/>
        <v>100</v>
      </c>
      <c r="O103" s="11">
        <f t="shared" si="34"/>
        <v>100</v>
      </c>
      <c r="P103" s="11">
        <f t="shared" si="34"/>
        <v>100</v>
      </c>
      <c r="Q103" s="11">
        <f t="shared" si="34"/>
        <v>100</v>
      </c>
      <c r="R103" s="11">
        <f t="shared" si="34"/>
        <v>100</v>
      </c>
      <c r="S103" s="11">
        <f t="shared" si="34"/>
        <v>109.92501940159001</v>
      </c>
      <c r="T103" s="11">
        <f t="shared" si="34"/>
        <v>110.372917713047</v>
      </c>
      <c r="U103" s="11">
        <f t="shared" si="34"/>
        <v>107.46157868858</v>
      </c>
      <c r="V103" s="11">
        <f t="shared" si="34"/>
        <v>108.357375311493</v>
      </c>
      <c r="W103" s="11">
        <f t="shared" si="34"/>
        <v>109.14119735654199</v>
      </c>
      <c r="X103" s="11">
        <f t="shared" si="34"/>
        <v>108.805273622949</v>
      </c>
      <c r="Y103" s="11">
        <f t="shared" si="34"/>
        <v>108.46934988935701</v>
      </c>
      <c r="Z103" s="11">
        <f t="shared" si="34"/>
        <v>109.253171934406</v>
      </c>
      <c r="AA103" s="11">
        <f t="shared" si="34"/>
        <v>108.357375311493</v>
      </c>
      <c r="AB103" s="11">
        <f t="shared" si="34"/>
        <v>108.357375311493</v>
      </c>
      <c r="AC103" s="11">
        <f t="shared" si="34"/>
        <v>110.372917713047</v>
      </c>
      <c r="AD103" s="11">
        <f t="shared" si="34"/>
        <v>109.92501940159001</v>
      </c>
      <c r="AE103" s="11">
        <f t="shared" si="34"/>
        <v>109.92501940159001</v>
      </c>
      <c r="AF103" s="11">
        <f t="shared" si="34"/>
        <v>110.372917713047</v>
      </c>
      <c r="AG103" s="11">
        <f t="shared" si="34"/>
        <v>107.46157868858</v>
      </c>
    </row>
    <row r="104" spans="1:43">
      <c r="C104" t="str">
        <f>B87</f>
        <v>Petrol fiyatlarında %10 düşüş</v>
      </c>
      <c r="J104" s="11">
        <f t="shared" ref="J104:AG104" si="35">J88</f>
        <v>100</v>
      </c>
      <c r="K104" s="11">
        <f t="shared" si="35"/>
        <v>100</v>
      </c>
      <c r="L104" s="11">
        <f t="shared" si="35"/>
        <v>100</v>
      </c>
      <c r="M104" s="11">
        <f t="shared" si="35"/>
        <v>100</v>
      </c>
      <c r="N104" s="11">
        <f t="shared" si="35"/>
        <v>100</v>
      </c>
      <c r="O104" s="11">
        <f t="shared" si="35"/>
        <v>100</v>
      </c>
      <c r="P104" s="11">
        <f t="shared" si="35"/>
        <v>100</v>
      </c>
      <c r="Q104" s="11">
        <f t="shared" si="35"/>
        <v>100</v>
      </c>
      <c r="R104" s="11">
        <f t="shared" si="35"/>
        <v>100</v>
      </c>
      <c r="S104" s="11">
        <f t="shared" si="35"/>
        <v>95.928197168578393</v>
      </c>
      <c r="T104" s="11">
        <f t="shared" si="35"/>
        <v>96.335377451720504</v>
      </c>
      <c r="U104" s="11">
        <f t="shared" si="35"/>
        <v>93.688705611296399</v>
      </c>
      <c r="V104" s="11">
        <f t="shared" si="35"/>
        <v>94.503066177580806</v>
      </c>
      <c r="W104" s="11">
        <f t="shared" si="35"/>
        <v>95.215631673079599</v>
      </c>
      <c r="X104" s="11">
        <f t="shared" si="35"/>
        <v>94.910246460723002</v>
      </c>
      <c r="Y104" s="11">
        <f t="shared" si="35"/>
        <v>94.604861248366404</v>
      </c>
      <c r="Z104" s="11">
        <f t="shared" si="35"/>
        <v>95.317426743865099</v>
      </c>
      <c r="AA104" s="11">
        <f t="shared" si="35"/>
        <v>94.503066177580806</v>
      </c>
      <c r="AB104" s="11">
        <f t="shared" si="35"/>
        <v>94.503066177580806</v>
      </c>
      <c r="AC104" s="11">
        <f t="shared" si="35"/>
        <v>96.335377451720504</v>
      </c>
      <c r="AD104" s="11">
        <f t="shared" si="35"/>
        <v>95.928197168578393</v>
      </c>
      <c r="AE104" s="11">
        <f t="shared" si="35"/>
        <v>95.928197168578393</v>
      </c>
      <c r="AF104" s="11">
        <f t="shared" si="35"/>
        <v>96.335377451720504</v>
      </c>
      <c r="AG104" s="11">
        <f t="shared" si="35"/>
        <v>93.688705611296399</v>
      </c>
    </row>
    <row r="105" spans="1:43">
      <c r="C105" t="str">
        <f>B93</f>
        <v>Kurda %5 düşüş</v>
      </c>
      <c r="J105" s="11">
        <f t="shared" ref="J105:AG105" si="36">J94</f>
        <v>100</v>
      </c>
      <c r="K105" s="11">
        <f t="shared" si="36"/>
        <v>100</v>
      </c>
      <c r="L105" s="11">
        <f t="shared" si="36"/>
        <v>100</v>
      </c>
      <c r="M105" s="11">
        <f t="shared" si="36"/>
        <v>100</v>
      </c>
      <c r="N105" s="11">
        <f t="shared" si="36"/>
        <v>100</v>
      </c>
      <c r="O105" s="11">
        <f t="shared" si="36"/>
        <v>100</v>
      </c>
      <c r="P105" s="11">
        <f t="shared" si="36"/>
        <v>100</v>
      </c>
      <c r="Q105" s="11">
        <f t="shared" si="36"/>
        <v>100</v>
      </c>
      <c r="R105" s="11">
        <f t="shared" si="36"/>
        <v>100</v>
      </c>
      <c r="S105" s="11">
        <f t="shared" si="36"/>
        <v>97.276981856486799</v>
      </c>
      <c r="T105" s="11">
        <f t="shared" si="36"/>
        <v>97.663803125471802</v>
      </c>
      <c r="U105" s="11">
        <f t="shared" si="36"/>
        <v>95.149464877068993</v>
      </c>
      <c r="V105" s="11">
        <f t="shared" si="36"/>
        <v>95.923107415039098</v>
      </c>
      <c r="W105" s="11">
        <f t="shared" si="36"/>
        <v>96.600044635762899</v>
      </c>
      <c r="X105" s="11">
        <f t="shared" si="36"/>
        <v>96.309928684024101</v>
      </c>
      <c r="Y105" s="11">
        <f t="shared" si="36"/>
        <v>96.019812732285402</v>
      </c>
      <c r="Z105" s="11">
        <f t="shared" si="36"/>
        <v>96.696749953009203</v>
      </c>
      <c r="AA105" s="11">
        <f t="shared" si="36"/>
        <v>95.923107415039098</v>
      </c>
      <c r="AB105" s="11">
        <f t="shared" si="36"/>
        <v>95.923107415039098</v>
      </c>
      <c r="AC105" s="11">
        <f t="shared" si="36"/>
        <v>97.663803125471802</v>
      </c>
      <c r="AD105" s="11">
        <f t="shared" si="36"/>
        <v>97.276981856486799</v>
      </c>
      <c r="AE105" s="11">
        <f t="shared" si="36"/>
        <v>97.276981856486799</v>
      </c>
      <c r="AF105" s="11">
        <f t="shared" si="36"/>
        <v>97.663803125471802</v>
      </c>
      <c r="AG105" s="11">
        <f t="shared" si="36"/>
        <v>95.149464877068993</v>
      </c>
    </row>
    <row r="106" spans="1:43">
      <c r="O106" s="11" t="s">
        <v>60</v>
      </c>
      <c r="P106" s="11" t="s">
        <v>61</v>
      </c>
      <c r="Q106" s="11" t="s">
        <v>62</v>
      </c>
      <c r="R106" s="11" t="s">
        <v>63</v>
      </c>
      <c r="S106" s="11" t="s">
        <v>64</v>
      </c>
      <c r="T106" s="11" t="s">
        <v>65</v>
      </c>
      <c r="U106" s="11" t="s">
        <v>66</v>
      </c>
      <c r="V106" s="11" t="s">
        <v>67</v>
      </c>
      <c r="W106" s="11" t="s">
        <v>68</v>
      </c>
      <c r="X106" s="11" t="s">
        <v>69</v>
      </c>
      <c r="Y106" s="11" t="s">
        <v>70</v>
      </c>
      <c r="Z106" s="11" t="s">
        <v>71</v>
      </c>
      <c r="AA106" s="11" t="s">
        <v>72</v>
      </c>
      <c r="AB106" s="11" t="s">
        <v>73</v>
      </c>
      <c r="AC106" s="11" t="s">
        <v>74</v>
      </c>
      <c r="AD106" s="11" t="s">
        <v>75</v>
      </c>
      <c r="AE106" s="11" t="s">
        <v>76</v>
      </c>
      <c r="AF106" s="11" t="s">
        <v>77</v>
      </c>
      <c r="AG106" s="11" t="s">
        <v>78</v>
      </c>
    </row>
    <row r="107" spans="1:43">
      <c r="B107" t="s">
        <v>23</v>
      </c>
      <c r="C107" t="str">
        <f>C101</f>
        <v>%10 Petrol fiyat artışı</v>
      </c>
      <c r="J107" s="23">
        <f t="shared" ref="J107:AG107" si="37">J71</f>
        <v>100</v>
      </c>
      <c r="K107" s="23">
        <f t="shared" si="37"/>
        <v>100</v>
      </c>
      <c r="L107" s="23">
        <f t="shared" si="37"/>
        <v>100</v>
      </c>
      <c r="M107" s="23">
        <f t="shared" si="37"/>
        <v>100</v>
      </c>
      <c r="N107" s="23">
        <f t="shared" si="37"/>
        <v>100</v>
      </c>
      <c r="O107" s="23">
        <f t="shared" si="37"/>
        <v>100</v>
      </c>
      <c r="P107" s="23">
        <f t="shared" si="37"/>
        <v>100</v>
      </c>
      <c r="Q107" s="23">
        <f t="shared" si="37"/>
        <v>100</v>
      </c>
      <c r="R107" s="23">
        <f t="shared" si="37"/>
        <v>100</v>
      </c>
      <c r="S107" s="23">
        <f t="shared" si="37"/>
        <v>102.30015692665199</v>
      </c>
      <c r="T107" s="23">
        <f t="shared" si="37"/>
        <v>101.380094155991</v>
      </c>
      <c r="U107" s="23">
        <f t="shared" si="37"/>
        <v>100.46003138533</v>
      </c>
      <c r="V107" s="23">
        <f t="shared" si="37"/>
        <v>101.840125541322</v>
      </c>
      <c r="W107" s="23">
        <f t="shared" si="37"/>
        <v>101.380094155991</v>
      </c>
      <c r="X107" s="23">
        <f t="shared" si="37"/>
        <v>103.220219697313</v>
      </c>
      <c r="Y107" s="23">
        <f t="shared" si="37"/>
        <v>105.52037662396501</v>
      </c>
      <c r="Z107" s="23">
        <f t="shared" si="37"/>
        <v>105.06034523863499</v>
      </c>
      <c r="AA107" s="23">
        <f t="shared" si="37"/>
        <v>105.244357792767</v>
      </c>
      <c r="AB107" s="23">
        <f t="shared" si="37"/>
        <v>105.704389178097</v>
      </c>
      <c r="AC107" s="23">
        <f t="shared" si="37"/>
        <v>105.704389178097</v>
      </c>
      <c r="AD107" s="23">
        <f t="shared" si="37"/>
        <v>103.680251082643</v>
      </c>
      <c r="AE107" s="23">
        <f t="shared" si="37"/>
        <v>102.30015692665199</v>
      </c>
      <c r="AF107" s="23">
        <f t="shared" si="37"/>
        <v>101.380094155991</v>
      </c>
      <c r="AG107" s="23">
        <f t="shared" si="37"/>
        <v>100.46003138533</v>
      </c>
    </row>
    <row r="108" spans="1:43">
      <c r="C108" t="str">
        <f>C102</f>
        <v>%10 Kur artışı</v>
      </c>
      <c r="J108" s="11">
        <f t="shared" ref="J108:AG108" si="38">J77</f>
        <v>100</v>
      </c>
      <c r="K108" s="11">
        <f t="shared" si="38"/>
        <v>100</v>
      </c>
      <c r="L108" s="11">
        <f t="shared" si="38"/>
        <v>100</v>
      </c>
      <c r="M108" s="11">
        <f t="shared" si="38"/>
        <v>100</v>
      </c>
      <c r="N108" s="11">
        <f t="shared" si="38"/>
        <v>100</v>
      </c>
      <c r="O108" s="11">
        <f t="shared" si="38"/>
        <v>100</v>
      </c>
      <c r="P108" s="11">
        <f t="shared" si="38"/>
        <v>100</v>
      </c>
      <c r="Q108" s="11">
        <f t="shared" si="38"/>
        <v>100</v>
      </c>
      <c r="R108" s="11">
        <f t="shared" si="38"/>
        <v>100</v>
      </c>
      <c r="S108" s="11">
        <f t="shared" si="38"/>
        <v>103.312225974379</v>
      </c>
      <c r="T108" s="11">
        <f t="shared" si="38"/>
        <v>102.30015692665199</v>
      </c>
      <c r="U108" s="11">
        <f t="shared" si="38"/>
        <v>101.288087878925</v>
      </c>
      <c r="V108" s="11">
        <f t="shared" si="38"/>
        <v>102.806191450516</v>
      </c>
      <c r="W108" s="11">
        <f t="shared" si="38"/>
        <v>102.30015692665199</v>
      </c>
      <c r="X108" s="11">
        <f t="shared" si="38"/>
        <v>104.324295022106</v>
      </c>
      <c r="Y108" s="11">
        <f t="shared" si="38"/>
        <v>106.854467641423</v>
      </c>
      <c r="Z108" s="11">
        <f t="shared" si="38"/>
        <v>106.34843311756001</v>
      </c>
      <c r="AA108" s="11">
        <f t="shared" si="38"/>
        <v>106.550846927105</v>
      </c>
      <c r="AB108" s="11">
        <f t="shared" si="38"/>
        <v>107.056881450969</v>
      </c>
      <c r="AC108" s="11">
        <f t="shared" si="38"/>
        <v>107.056881450969</v>
      </c>
      <c r="AD108" s="11">
        <f t="shared" si="38"/>
        <v>104.83032954597</v>
      </c>
      <c r="AE108" s="11">
        <f t="shared" si="38"/>
        <v>103.312225974379</v>
      </c>
      <c r="AF108" s="11">
        <f t="shared" si="38"/>
        <v>102.30015692665199</v>
      </c>
      <c r="AG108" s="11">
        <f t="shared" si="38"/>
        <v>101.288087878925</v>
      </c>
    </row>
    <row r="109" spans="1:43">
      <c r="C109" t="str">
        <f>C103</f>
        <v>%10 Petrol ve %10 Kur artışı</v>
      </c>
      <c r="J109" s="11">
        <f t="shared" ref="J109:AG109" si="39">J83</f>
        <v>100</v>
      </c>
      <c r="K109" s="11">
        <f t="shared" si="39"/>
        <v>100</v>
      </c>
      <c r="L109" s="11">
        <f t="shared" si="39"/>
        <v>100</v>
      </c>
      <c r="M109" s="11">
        <f t="shared" si="39"/>
        <v>100</v>
      </c>
      <c r="N109" s="11">
        <f t="shared" si="39"/>
        <v>100</v>
      </c>
      <c r="O109" s="11">
        <f t="shared" si="39"/>
        <v>100</v>
      </c>
      <c r="P109" s="11">
        <f t="shared" si="39"/>
        <v>100</v>
      </c>
      <c r="Q109" s="11">
        <f t="shared" si="39"/>
        <v>100</v>
      </c>
      <c r="R109" s="11">
        <f t="shared" si="39"/>
        <v>100</v>
      </c>
      <c r="S109" s="11">
        <f t="shared" si="39"/>
        <v>107.360502165287</v>
      </c>
      <c r="T109" s="11">
        <f t="shared" si="39"/>
        <v>106.34843311756001</v>
      </c>
      <c r="U109" s="11">
        <f t="shared" si="39"/>
        <v>105.336364069833</v>
      </c>
      <c r="V109" s="11">
        <f t="shared" si="39"/>
        <v>106.854467641423</v>
      </c>
      <c r="W109" s="11">
        <f t="shared" si="39"/>
        <v>106.34843311756001</v>
      </c>
      <c r="X109" s="11">
        <f t="shared" si="39"/>
        <v>108.372571213014</v>
      </c>
      <c r="Y109" s="11">
        <f t="shared" si="39"/>
        <v>110.902743832331</v>
      </c>
      <c r="Z109" s="11">
        <f t="shared" si="39"/>
        <v>110.396709308468</v>
      </c>
      <c r="AA109" s="11">
        <f t="shared" si="39"/>
        <v>110.599123118013</v>
      </c>
      <c r="AB109" s="11">
        <f t="shared" si="39"/>
        <v>111.105157641877</v>
      </c>
      <c r="AC109" s="11">
        <f t="shared" si="39"/>
        <v>111.105157641877</v>
      </c>
      <c r="AD109" s="11">
        <f t="shared" si="39"/>
        <v>108.87860573687701</v>
      </c>
      <c r="AE109" s="11">
        <f t="shared" si="39"/>
        <v>107.360502165287</v>
      </c>
      <c r="AF109" s="11">
        <f t="shared" si="39"/>
        <v>106.34843311756001</v>
      </c>
      <c r="AG109" s="11">
        <f t="shared" si="39"/>
        <v>105.336364069833</v>
      </c>
    </row>
    <row r="110" spans="1:43">
      <c r="C110" t="str">
        <f>C104</f>
        <v>Petrol fiyatlarında %10 düşüş</v>
      </c>
      <c r="J110" s="11">
        <f t="shared" ref="J110:AG110" si="40">J89</f>
        <v>100</v>
      </c>
      <c r="K110" s="11">
        <f t="shared" si="40"/>
        <v>100</v>
      </c>
      <c r="L110" s="11">
        <f t="shared" si="40"/>
        <v>100</v>
      </c>
      <c r="M110" s="11">
        <f t="shared" si="40"/>
        <v>100</v>
      </c>
      <c r="N110" s="11">
        <f t="shared" si="40"/>
        <v>100</v>
      </c>
      <c r="O110" s="11">
        <f t="shared" si="40"/>
        <v>100</v>
      </c>
      <c r="P110" s="11">
        <f t="shared" si="40"/>
        <v>100</v>
      </c>
      <c r="Q110" s="11">
        <f t="shared" si="40"/>
        <v>100</v>
      </c>
      <c r="R110" s="11">
        <f t="shared" si="40"/>
        <v>100</v>
      </c>
      <c r="S110" s="11">
        <f t="shared" si="40"/>
        <v>94.939654761365304</v>
      </c>
      <c r="T110" s="11">
        <f t="shared" si="40"/>
        <v>94.019591990704399</v>
      </c>
      <c r="U110" s="11">
        <f t="shared" si="40"/>
        <v>93.099529220043493</v>
      </c>
      <c r="V110" s="11">
        <f t="shared" si="40"/>
        <v>94.479623376034795</v>
      </c>
      <c r="W110" s="11">
        <f t="shared" si="40"/>
        <v>94.019591990704399</v>
      </c>
      <c r="X110" s="11">
        <f t="shared" si="40"/>
        <v>95.859717532026096</v>
      </c>
      <c r="Y110" s="11">
        <f t="shared" si="40"/>
        <v>98.159874458678203</v>
      </c>
      <c r="Z110" s="11">
        <f t="shared" si="40"/>
        <v>97.699843073347793</v>
      </c>
      <c r="AA110" s="11">
        <f t="shared" si="40"/>
        <v>97.883855627480003</v>
      </c>
      <c r="AB110" s="11">
        <f t="shared" si="40"/>
        <v>98.343887012810498</v>
      </c>
      <c r="AC110" s="11">
        <f t="shared" si="40"/>
        <v>98.343887012810498</v>
      </c>
      <c r="AD110" s="11">
        <f t="shared" si="40"/>
        <v>96.319748917356506</v>
      </c>
      <c r="AE110" s="11">
        <f t="shared" si="40"/>
        <v>94.939654761365304</v>
      </c>
      <c r="AF110" s="11">
        <f t="shared" si="40"/>
        <v>94.019591990704399</v>
      </c>
      <c r="AG110" s="11">
        <f t="shared" si="40"/>
        <v>93.099529220043493</v>
      </c>
    </row>
    <row r="111" spans="1:43">
      <c r="C111" t="str">
        <f>C105</f>
        <v>Kurda %5 düşüş</v>
      </c>
      <c r="J111" s="11">
        <f t="shared" ref="J111:AG111" si="41">J95</f>
        <v>100</v>
      </c>
      <c r="K111" s="11">
        <f t="shared" si="41"/>
        <v>100</v>
      </c>
      <c r="L111" s="11">
        <f t="shared" si="41"/>
        <v>100</v>
      </c>
      <c r="M111" s="11">
        <f t="shared" si="41"/>
        <v>100</v>
      </c>
      <c r="N111" s="11">
        <f t="shared" si="41"/>
        <v>100</v>
      </c>
      <c r="O111" s="11">
        <f t="shared" si="41"/>
        <v>100</v>
      </c>
      <c r="P111" s="11">
        <f t="shared" si="41"/>
        <v>100</v>
      </c>
      <c r="Q111" s="11">
        <f t="shared" si="41"/>
        <v>100</v>
      </c>
      <c r="R111" s="11">
        <f t="shared" si="41"/>
        <v>100</v>
      </c>
      <c r="S111" s="11">
        <f t="shared" si="41"/>
        <v>96.273745778823496</v>
      </c>
      <c r="T111" s="11">
        <f t="shared" si="41"/>
        <v>95.3996861466957</v>
      </c>
      <c r="U111" s="11">
        <f t="shared" si="41"/>
        <v>94.525626514567904</v>
      </c>
      <c r="V111" s="11">
        <f t="shared" si="41"/>
        <v>95.836715962759598</v>
      </c>
      <c r="W111" s="11">
        <f t="shared" si="41"/>
        <v>95.3996861466957</v>
      </c>
      <c r="X111" s="11">
        <f t="shared" si="41"/>
        <v>97.147805410951307</v>
      </c>
      <c r="Y111" s="11">
        <f t="shared" si="41"/>
        <v>99.332954491270897</v>
      </c>
      <c r="Z111" s="11">
        <f t="shared" si="41"/>
        <v>98.895924675206999</v>
      </c>
      <c r="AA111" s="11">
        <f t="shared" si="41"/>
        <v>99.070736601632504</v>
      </c>
      <c r="AB111" s="11">
        <f t="shared" si="41"/>
        <v>99.507766417696502</v>
      </c>
      <c r="AC111" s="11">
        <f t="shared" si="41"/>
        <v>99.507766417696502</v>
      </c>
      <c r="AD111" s="11">
        <f t="shared" si="41"/>
        <v>97.584835227015205</v>
      </c>
      <c r="AE111" s="11">
        <f t="shared" si="41"/>
        <v>96.273745778823496</v>
      </c>
      <c r="AF111" s="11">
        <f t="shared" si="41"/>
        <v>95.3996861466957</v>
      </c>
      <c r="AG111" s="11">
        <f t="shared" si="41"/>
        <v>94.525626514567904</v>
      </c>
    </row>
    <row r="112" spans="1:43">
      <c r="O112" s="11" t="s">
        <v>60</v>
      </c>
      <c r="P112" s="11" t="s">
        <v>61</v>
      </c>
      <c r="Q112" s="11" t="s">
        <v>62</v>
      </c>
      <c r="R112" s="11" t="s">
        <v>63</v>
      </c>
      <c r="S112" s="11" t="s">
        <v>64</v>
      </c>
      <c r="T112" s="11" t="s">
        <v>65</v>
      </c>
      <c r="U112" s="11" t="s">
        <v>66</v>
      </c>
      <c r="V112" s="11" t="s">
        <v>67</v>
      </c>
      <c r="W112" s="11" t="s">
        <v>68</v>
      </c>
      <c r="X112" s="11" t="s">
        <v>69</v>
      </c>
      <c r="Y112" s="11" t="s">
        <v>70</v>
      </c>
      <c r="Z112" s="11" t="s">
        <v>71</v>
      </c>
      <c r="AA112" s="11" t="s">
        <v>72</v>
      </c>
      <c r="AB112" s="11" t="s">
        <v>73</v>
      </c>
      <c r="AC112" s="11" t="s">
        <v>74</v>
      </c>
      <c r="AD112" s="11" t="s">
        <v>75</v>
      </c>
      <c r="AE112" s="11" t="s">
        <v>76</v>
      </c>
      <c r="AF112" s="11" t="s">
        <v>77</v>
      </c>
      <c r="AG112" s="11" t="s">
        <v>78</v>
      </c>
    </row>
    <row r="113" spans="2:33">
      <c r="B113" t="s">
        <v>24</v>
      </c>
      <c r="C113" t="str">
        <f>C107</f>
        <v>%10 Petrol fiyat artışı</v>
      </c>
      <c r="J113">
        <f t="shared" ref="J113:AG113" si="42">J72</f>
        <v>100</v>
      </c>
      <c r="K113">
        <f t="shared" si="42"/>
        <v>100</v>
      </c>
      <c r="L113">
        <f t="shared" si="42"/>
        <v>100</v>
      </c>
      <c r="M113">
        <f t="shared" si="42"/>
        <v>100</v>
      </c>
      <c r="N113">
        <f t="shared" si="42"/>
        <v>100</v>
      </c>
      <c r="O113">
        <f t="shared" si="42"/>
        <v>100</v>
      </c>
      <c r="P113">
        <f t="shared" si="42"/>
        <v>100</v>
      </c>
      <c r="Q113">
        <f t="shared" si="42"/>
        <v>100</v>
      </c>
      <c r="R113">
        <f t="shared" si="42"/>
        <v>100</v>
      </c>
      <c r="S113" s="23">
        <f t="shared" si="42"/>
        <v>100.857908255159</v>
      </c>
      <c r="T113" s="23">
        <f t="shared" si="42"/>
        <v>101.715816510317</v>
      </c>
      <c r="U113" s="23">
        <f t="shared" si="42"/>
        <v>102.573724765476</v>
      </c>
      <c r="V113" s="23">
        <f t="shared" si="42"/>
        <v>102.573724765476</v>
      </c>
      <c r="W113" s="23">
        <f t="shared" si="42"/>
        <v>102.573724765476</v>
      </c>
      <c r="X113" s="23">
        <f t="shared" si="42"/>
        <v>102.573724765476</v>
      </c>
      <c r="Y113" s="23">
        <f t="shared" si="42"/>
        <v>103.86058714821399</v>
      </c>
      <c r="Z113" s="23">
        <f t="shared" si="42"/>
        <v>105.147449530952</v>
      </c>
      <c r="AA113" s="23">
        <f t="shared" si="42"/>
        <v>106.43431191369</v>
      </c>
      <c r="AB113" s="23">
        <f t="shared" si="42"/>
        <v>106.43431191369</v>
      </c>
      <c r="AC113" s="23">
        <f t="shared" si="42"/>
        <v>106.43431191369</v>
      </c>
      <c r="AD113" s="23">
        <f t="shared" si="42"/>
        <v>106.43431191369</v>
      </c>
      <c r="AE113" s="23">
        <f t="shared" si="42"/>
        <v>106.43431191369</v>
      </c>
      <c r="AF113" s="23">
        <f t="shared" si="42"/>
        <v>106.43431191369</v>
      </c>
      <c r="AG113" s="23">
        <f t="shared" si="42"/>
        <v>106.43431191369</v>
      </c>
    </row>
    <row r="114" spans="2:33">
      <c r="C114" t="str">
        <f>C108</f>
        <v>%10 Kur artışı</v>
      </c>
      <c r="J114" s="11">
        <f t="shared" ref="J114:AG114" si="43">J78</f>
        <v>100</v>
      </c>
      <c r="K114" s="11">
        <f t="shared" si="43"/>
        <v>100</v>
      </c>
      <c r="L114" s="11">
        <f t="shared" si="43"/>
        <v>100</v>
      </c>
      <c r="M114" s="11">
        <f t="shared" si="43"/>
        <v>100</v>
      </c>
      <c r="N114" s="11">
        <f t="shared" si="43"/>
        <v>100</v>
      </c>
      <c r="O114" s="11">
        <f t="shared" si="43"/>
        <v>100</v>
      </c>
      <c r="P114" s="11">
        <f t="shared" si="43"/>
        <v>100</v>
      </c>
      <c r="Q114" s="11">
        <f t="shared" si="43"/>
        <v>100</v>
      </c>
      <c r="R114" s="11">
        <f t="shared" si="43"/>
        <v>100</v>
      </c>
      <c r="S114" s="11">
        <f t="shared" si="43"/>
        <v>102.820373388834</v>
      </c>
      <c r="T114" s="11">
        <f t="shared" si="43"/>
        <v>105.640746777668</v>
      </c>
      <c r="U114" s="11">
        <f t="shared" si="43"/>
        <v>108.46112016650299</v>
      </c>
      <c r="V114" s="11">
        <f t="shared" si="43"/>
        <v>108.46112016650299</v>
      </c>
      <c r="W114" s="11">
        <f t="shared" si="43"/>
        <v>108.46112016650299</v>
      </c>
      <c r="X114" s="11">
        <f t="shared" si="43"/>
        <v>108.46112016650299</v>
      </c>
      <c r="Y114" s="11">
        <f t="shared" si="43"/>
        <v>108.46112016650299</v>
      </c>
      <c r="Z114" s="11">
        <f t="shared" si="43"/>
        <v>108.46112016650299</v>
      </c>
      <c r="AA114" s="11">
        <f t="shared" si="43"/>
        <v>108.46112016650299</v>
      </c>
      <c r="AB114" s="11">
        <f t="shared" si="43"/>
        <v>108.46112016650299</v>
      </c>
      <c r="AC114" s="11">
        <f t="shared" si="43"/>
        <v>108.46112016650299</v>
      </c>
      <c r="AD114" s="11">
        <f t="shared" si="43"/>
        <v>108.46112016650299</v>
      </c>
      <c r="AE114" s="11">
        <f t="shared" si="43"/>
        <v>108.46112016650299</v>
      </c>
      <c r="AF114" s="11">
        <f t="shared" si="43"/>
        <v>108.46112016650299</v>
      </c>
      <c r="AG114" s="11">
        <f t="shared" si="43"/>
        <v>108.46112016650299</v>
      </c>
    </row>
    <row r="115" spans="2:33">
      <c r="C115" t="str">
        <f>C109</f>
        <v>%10 Petrol ve %10 Kur artışı</v>
      </c>
      <c r="J115" s="11">
        <f t="shared" ref="J115:AG115" si="44">J84</f>
        <v>100</v>
      </c>
      <c r="K115" s="11">
        <f t="shared" si="44"/>
        <v>100</v>
      </c>
      <c r="L115" s="11">
        <f t="shared" si="44"/>
        <v>100</v>
      </c>
      <c r="M115" s="11">
        <f t="shared" si="44"/>
        <v>100</v>
      </c>
      <c r="N115" s="11">
        <f t="shared" si="44"/>
        <v>100</v>
      </c>
      <c r="O115" s="11">
        <f t="shared" si="44"/>
        <v>100</v>
      </c>
      <c r="P115" s="11">
        <f t="shared" si="44"/>
        <v>100</v>
      </c>
      <c r="Q115" s="11">
        <f t="shared" si="44"/>
        <v>100</v>
      </c>
      <c r="R115" s="11">
        <f t="shared" si="44"/>
        <v>100</v>
      </c>
      <c r="S115" s="11">
        <f t="shared" si="44"/>
        <v>103.764072469509</v>
      </c>
      <c r="T115" s="11">
        <f t="shared" si="44"/>
        <v>107.52814493901801</v>
      </c>
      <c r="U115" s="11">
        <f t="shared" si="44"/>
        <v>111.292217408526</v>
      </c>
      <c r="V115" s="11">
        <f t="shared" si="44"/>
        <v>111.292217408526</v>
      </c>
      <c r="W115" s="11">
        <f t="shared" si="44"/>
        <v>111.292217408526</v>
      </c>
      <c r="X115" s="11">
        <f t="shared" si="44"/>
        <v>111.292217408526</v>
      </c>
      <c r="Y115" s="11">
        <f t="shared" si="44"/>
        <v>112.70776602953801</v>
      </c>
      <c r="Z115" s="11">
        <f t="shared" si="44"/>
        <v>114.12331465055</v>
      </c>
      <c r="AA115" s="11">
        <f t="shared" si="44"/>
        <v>115.53886327156199</v>
      </c>
      <c r="AB115" s="11">
        <f t="shared" si="44"/>
        <v>115.53886327156199</v>
      </c>
      <c r="AC115" s="11">
        <f t="shared" si="44"/>
        <v>115.53886327156199</v>
      </c>
      <c r="AD115" s="11">
        <f t="shared" si="44"/>
        <v>115.53886327156199</v>
      </c>
      <c r="AE115" s="11">
        <f t="shared" si="44"/>
        <v>115.53886327156199</v>
      </c>
      <c r="AF115" s="11">
        <f t="shared" si="44"/>
        <v>115.53886327156199</v>
      </c>
      <c r="AG115" s="11">
        <f t="shared" si="44"/>
        <v>115.53886327156199</v>
      </c>
    </row>
    <row r="116" spans="2:33">
      <c r="C116" t="str">
        <f>C110</f>
        <v>Petrol fiyatlarında %10 düşüş</v>
      </c>
      <c r="J116" s="11">
        <f t="shared" ref="J116:AG116" si="45">J90</f>
        <v>100</v>
      </c>
      <c r="K116" s="11">
        <f t="shared" si="45"/>
        <v>100</v>
      </c>
      <c r="L116" s="11">
        <f t="shared" si="45"/>
        <v>100</v>
      </c>
      <c r="M116" s="11">
        <f t="shared" si="45"/>
        <v>100</v>
      </c>
      <c r="N116" s="11">
        <f t="shared" si="45"/>
        <v>100</v>
      </c>
      <c r="O116" s="11">
        <f t="shared" si="45"/>
        <v>100</v>
      </c>
      <c r="P116" s="11">
        <f t="shared" si="45"/>
        <v>100</v>
      </c>
      <c r="Q116" s="11">
        <f t="shared" si="45"/>
        <v>100</v>
      </c>
      <c r="R116" s="11">
        <f t="shared" si="45"/>
        <v>100</v>
      </c>
      <c r="S116" s="11">
        <f t="shared" si="45"/>
        <v>99.142091744841295</v>
      </c>
      <c r="T116" s="11">
        <f t="shared" si="45"/>
        <v>98.284183489682604</v>
      </c>
      <c r="U116" s="11">
        <f t="shared" si="45"/>
        <v>97.426275234523899</v>
      </c>
      <c r="V116" s="11">
        <f t="shared" si="45"/>
        <v>97.426275234523899</v>
      </c>
      <c r="W116" s="11">
        <f t="shared" si="45"/>
        <v>97.426275234523899</v>
      </c>
      <c r="X116" s="11">
        <f t="shared" si="45"/>
        <v>97.426275234523899</v>
      </c>
      <c r="Y116" s="11">
        <f t="shared" si="45"/>
        <v>96.139412851785906</v>
      </c>
      <c r="Z116" s="11">
        <f t="shared" si="45"/>
        <v>94.852550469047799</v>
      </c>
      <c r="AA116" s="11">
        <f t="shared" si="45"/>
        <v>93.565688086309805</v>
      </c>
      <c r="AB116" s="11">
        <f t="shared" si="45"/>
        <v>93.565688086309805</v>
      </c>
      <c r="AC116" s="11">
        <f t="shared" si="45"/>
        <v>93.565688086309805</v>
      </c>
      <c r="AD116" s="11">
        <f t="shared" si="45"/>
        <v>93.565688086309805</v>
      </c>
      <c r="AE116" s="11">
        <f t="shared" si="45"/>
        <v>93.565688086309805</v>
      </c>
      <c r="AF116" s="11">
        <f t="shared" si="45"/>
        <v>93.565688086309805</v>
      </c>
      <c r="AG116" s="11">
        <f t="shared" si="45"/>
        <v>93.565688086309805</v>
      </c>
    </row>
    <row r="117" spans="2:33">
      <c r="C117" t="str">
        <f>C111</f>
        <v>Kurda %5 düşüş</v>
      </c>
      <c r="J117" s="11">
        <f t="shared" ref="J117:AG117" si="46">J96</f>
        <v>100</v>
      </c>
      <c r="K117" s="11">
        <f t="shared" si="46"/>
        <v>100</v>
      </c>
      <c r="L117" s="11">
        <f t="shared" si="46"/>
        <v>100</v>
      </c>
      <c r="M117" s="11">
        <f t="shared" si="46"/>
        <v>100</v>
      </c>
      <c r="N117" s="11">
        <f t="shared" si="46"/>
        <v>100</v>
      </c>
      <c r="O117" s="11">
        <f t="shared" si="46"/>
        <v>100</v>
      </c>
      <c r="P117" s="11">
        <f t="shared" si="46"/>
        <v>100</v>
      </c>
      <c r="Q117" s="11">
        <f t="shared" si="46"/>
        <v>100</v>
      </c>
      <c r="R117" s="11">
        <f t="shared" si="46"/>
        <v>100</v>
      </c>
      <c r="S117" s="11">
        <f t="shared" si="46"/>
        <v>98.589813305582894</v>
      </c>
      <c r="T117" s="11">
        <f t="shared" si="46"/>
        <v>97.179626611165801</v>
      </c>
      <c r="U117" s="11">
        <f t="shared" si="46"/>
        <v>95.769439916748695</v>
      </c>
      <c r="V117" s="11">
        <f t="shared" si="46"/>
        <v>95.769439916748695</v>
      </c>
      <c r="W117" s="11">
        <f t="shared" si="46"/>
        <v>95.769439916748695</v>
      </c>
      <c r="X117" s="11">
        <f t="shared" si="46"/>
        <v>95.769439916748695</v>
      </c>
      <c r="Y117" s="11">
        <f t="shared" si="46"/>
        <v>95.769439916748695</v>
      </c>
      <c r="Z117" s="11">
        <f t="shared" si="46"/>
        <v>95.769439916748695</v>
      </c>
      <c r="AA117" s="11">
        <f t="shared" si="46"/>
        <v>95.769439916748695</v>
      </c>
      <c r="AB117" s="11">
        <f t="shared" si="46"/>
        <v>95.769439916748695</v>
      </c>
      <c r="AC117" s="11">
        <f t="shared" si="46"/>
        <v>95.769439916748695</v>
      </c>
      <c r="AD117" s="11">
        <f t="shared" si="46"/>
        <v>95.769439916748695</v>
      </c>
      <c r="AE117" s="11">
        <f t="shared" si="46"/>
        <v>95.769439916748695</v>
      </c>
      <c r="AF117" s="11">
        <f t="shared" si="46"/>
        <v>95.769439916748695</v>
      </c>
      <c r="AG117" s="11">
        <f t="shared" si="46"/>
        <v>95.769439916748695</v>
      </c>
    </row>
    <row r="118" spans="2:33">
      <c r="O118" s="11" t="s">
        <v>60</v>
      </c>
      <c r="P118" s="11" t="s">
        <v>61</v>
      </c>
      <c r="Q118" s="11" t="s">
        <v>62</v>
      </c>
      <c r="R118" s="11" t="s">
        <v>63</v>
      </c>
      <c r="S118" s="11" t="s">
        <v>64</v>
      </c>
      <c r="T118" s="11" t="s">
        <v>65</v>
      </c>
      <c r="U118" s="11" t="s">
        <v>66</v>
      </c>
      <c r="V118" s="11" t="s">
        <v>67</v>
      </c>
      <c r="W118" s="11" t="s">
        <v>68</v>
      </c>
      <c r="X118" s="11" t="s">
        <v>69</v>
      </c>
      <c r="Y118" s="11" t="s">
        <v>70</v>
      </c>
      <c r="Z118" s="11" t="s">
        <v>71</v>
      </c>
      <c r="AA118" s="11" t="s">
        <v>72</v>
      </c>
      <c r="AB118" s="11" t="s">
        <v>73</v>
      </c>
      <c r="AC118" s="11" t="s">
        <v>74</v>
      </c>
      <c r="AD118" s="11" t="s">
        <v>75</v>
      </c>
      <c r="AE118" s="11" t="s">
        <v>76</v>
      </c>
      <c r="AF118" s="11" t="s">
        <v>77</v>
      </c>
      <c r="AG118" s="11" t="s">
        <v>78</v>
      </c>
    </row>
    <row r="119" spans="2:33">
      <c r="B119" t="s">
        <v>44</v>
      </c>
      <c r="C119" t="str">
        <f>C113</f>
        <v>%10 Petrol fiyat artışı</v>
      </c>
      <c r="J119">
        <f t="shared" ref="J119:AG119" si="47">J73</f>
        <v>100</v>
      </c>
      <c r="K119">
        <f t="shared" si="47"/>
        <v>100</v>
      </c>
      <c r="L119">
        <f t="shared" si="47"/>
        <v>100</v>
      </c>
      <c r="M119">
        <f t="shared" si="47"/>
        <v>100</v>
      </c>
      <c r="N119">
        <f t="shared" si="47"/>
        <v>100</v>
      </c>
      <c r="O119">
        <f t="shared" si="47"/>
        <v>100</v>
      </c>
      <c r="P119">
        <f t="shared" si="47"/>
        <v>100</v>
      </c>
      <c r="Q119">
        <f t="shared" si="47"/>
        <v>100</v>
      </c>
      <c r="R119">
        <f t="shared" si="47"/>
        <v>100</v>
      </c>
      <c r="S119" s="23">
        <f t="shared" si="47"/>
        <v>100</v>
      </c>
      <c r="T119" s="23">
        <f t="shared" si="47"/>
        <v>100</v>
      </c>
      <c r="U119" s="23">
        <f t="shared" si="47"/>
        <v>100</v>
      </c>
      <c r="V119" s="23">
        <f t="shared" si="47"/>
        <v>100</v>
      </c>
      <c r="W119" s="23">
        <f t="shared" si="47"/>
        <v>100</v>
      </c>
      <c r="X119" s="23">
        <f t="shared" si="47"/>
        <v>100</v>
      </c>
      <c r="Y119" s="23">
        <f t="shared" si="47"/>
        <v>100</v>
      </c>
      <c r="Z119" s="23">
        <f t="shared" si="47"/>
        <v>100</v>
      </c>
      <c r="AA119" s="23">
        <f t="shared" si="47"/>
        <v>100</v>
      </c>
      <c r="AB119" s="23">
        <f t="shared" si="47"/>
        <v>102.672605790646</v>
      </c>
      <c r="AC119" s="23">
        <f t="shared" si="47"/>
        <v>102.672605790646</v>
      </c>
      <c r="AD119" s="23">
        <f t="shared" si="47"/>
        <v>102.672605790646</v>
      </c>
      <c r="AE119" s="23">
        <f t="shared" si="47"/>
        <v>102.672605790646</v>
      </c>
      <c r="AF119" s="23">
        <f t="shared" si="47"/>
        <v>102.672605790646</v>
      </c>
      <c r="AG119" s="23">
        <f t="shared" si="47"/>
        <v>102.672605790646</v>
      </c>
    </row>
    <row r="120" spans="2:33">
      <c r="C120" t="str">
        <f>C114</f>
        <v>%10 Kur artışı</v>
      </c>
      <c r="J120" s="11">
        <f t="shared" ref="J120:AG120" si="48">J79</f>
        <v>100</v>
      </c>
      <c r="K120" s="11">
        <f t="shared" si="48"/>
        <v>100</v>
      </c>
      <c r="L120" s="11">
        <f t="shared" si="48"/>
        <v>100</v>
      </c>
      <c r="M120" s="11">
        <f t="shared" si="48"/>
        <v>100</v>
      </c>
      <c r="N120" s="11">
        <f t="shared" si="48"/>
        <v>100</v>
      </c>
      <c r="O120" s="11">
        <f t="shared" si="48"/>
        <v>100</v>
      </c>
      <c r="P120" s="11">
        <f t="shared" si="48"/>
        <v>100</v>
      </c>
      <c r="Q120" s="11">
        <f t="shared" si="48"/>
        <v>100</v>
      </c>
      <c r="R120" s="11">
        <f t="shared" si="48"/>
        <v>100</v>
      </c>
      <c r="S120" s="11">
        <f t="shared" si="48"/>
        <v>100</v>
      </c>
      <c r="T120" s="11">
        <f t="shared" si="48"/>
        <v>100</v>
      </c>
      <c r="U120" s="11">
        <f t="shared" si="48"/>
        <v>100</v>
      </c>
      <c r="V120" s="11">
        <f t="shared" si="48"/>
        <v>110</v>
      </c>
      <c r="W120" s="11">
        <f t="shared" si="48"/>
        <v>110</v>
      </c>
      <c r="X120" s="11">
        <f t="shared" si="48"/>
        <v>110</v>
      </c>
      <c r="Y120" s="11">
        <f t="shared" si="48"/>
        <v>110</v>
      </c>
      <c r="Z120" s="11">
        <f t="shared" si="48"/>
        <v>110</v>
      </c>
      <c r="AA120" s="11">
        <f t="shared" si="48"/>
        <v>110</v>
      </c>
      <c r="AB120" s="11">
        <f t="shared" si="48"/>
        <v>110</v>
      </c>
      <c r="AC120" s="11">
        <f t="shared" si="48"/>
        <v>110</v>
      </c>
      <c r="AD120" s="11">
        <f t="shared" si="48"/>
        <v>110</v>
      </c>
      <c r="AE120" s="11">
        <f t="shared" si="48"/>
        <v>110</v>
      </c>
      <c r="AF120" s="11">
        <f t="shared" si="48"/>
        <v>110</v>
      </c>
      <c r="AG120" s="11">
        <f t="shared" si="48"/>
        <v>110</v>
      </c>
    </row>
    <row r="121" spans="2:33">
      <c r="C121" t="str">
        <f>C115</f>
        <v>%10 Petrol ve %10 Kur artışı</v>
      </c>
      <c r="J121" s="11">
        <f t="shared" ref="J121:AG121" si="49">J85</f>
        <v>100</v>
      </c>
      <c r="K121" s="11">
        <f t="shared" si="49"/>
        <v>100</v>
      </c>
      <c r="L121" s="11">
        <f t="shared" si="49"/>
        <v>100</v>
      </c>
      <c r="M121" s="11">
        <f t="shared" si="49"/>
        <v>100</v>
      </c>
      <c r="N121" s="11">
        <f t="shared" si="49"/>
        <v>100</v>
      </c>
      <c r="O121" s="11">
        <f t="shared" si="49"/>
        <v>100</v>
      </c>
      <c r="P121" s="11">
        <f t="shared" si="49"/>
        <v>100</v>
      </c>
      <c r="Q121" s="11">
        <f t="shared" si="49"/>
        <v>100</v>
      </c>
      <c r="R121" s="11">
        <f t="shared" si="49"/>
        <v>100</v>
      </c>
      <c r="S121" s="11">
        <f t="shared" si="49"/>
        <v>100</v>
      </c>
      <c r="T121" s="11">
        <f t="shared" si="49"/>
        <v>100</v>
      </c>
      <c r="U121" s="11">
        <f t="shared" si="49"/>
        <v>100</v>
      </c>
      <c r="V121" s="11">
        <f t="shared" si="49"/>
        <v>110</v>
      </c>
      <c r="W121" s="11">
        <f t="shared" si="49"/>
        <v>110</v>
      </c>
      <c r="X121" s="11">
        <f t="shared" si="49"/>
        <v>110</v>
      </c>
      <c r="Y121" s="11">
        <f t="shared" si="49"/>
        <v>110</v>
      </c>
      <c r="Z121" s="11">
        <f t="shared" si="49"/>
        <v>110</v>
      </c>
      <c r="AA121" s="11">
        <f t="shared" si="49"/>
        <v>110</v>
      </c>
      <c r="AB121" s="11">
        <f t="shared" si="49"/>
        <v>112.939866369711</v>
      </c>
      <c r="AC121" s="11">
        <f t="shared" si="49"/>
        <v>112.939866369711</v>
      </c>
      <c r="AD121" s="11">
        <f t="shared" si="49"/>
        <v>112.939866369711</v>
      </c>
      <c r="AE121" s="11">
        <f t="shared" si="49"/>
        <v>112.939866369711</v>
      </c>
      <c r="AF121" s="11">
        <f t="shared" si="49"/>
        <v>112.939866369711</v>
      </c>
      <c r="AG121" s="11">
        <f t="shared" si="49"/>
        <v>112.939866369711</v>
      </c>
    </row>
    <row r="122" spans="2:33">
      <c r="C122" t="str">
        <f>C116</f>
        <v>Petrol fiyatlarında %10 düşüş</v>
      </c>
      <c r="J122" s="11">
        <f t="shared" ref="J122:AG122" si="50">J91</f>
        <v>100</v>
      </c>
      <c r="K122" s="11">
        <f t="shared" si="50"/>
        <v>100</v>
      </c>
      <c r="L122" s="11">
        <f t="shared" si="50"/>
        <v>100</v>
      </c>
      <c r="M122" s="11">
        <f t="shared" si="50"/>
        <v>100</v>
      </c>
      <c r="N122" s="11">
        <f t="shared" si="50"/>
        <v>100</v>
      </c>
      <c r="O122" s="11">
        <f t="shared" si="50"/>
        <v>100</v>
      </c>
      <c r="P122" s="11">
        <f t="shared" si="50"/>
        <v>100</v>
      </c>
      <c r="Q122" s="11">
        <f t="shared" si="50"/>
        <v>100</v>
      </c>
      <c r="R122" s="11">
        <f t="shared" si="50"/>
        <v>100</v>
      </c>
      <c r="S122" s="11">
        <f t="shared" si="50"/>
        <v>100</v>
      </c>
      <c r="T122" s="11">
        <f t="shared" si="50"/>
        <v>100</v>
      </c>
      <c r="U122" s="11">
        <f t="shared" si="50"/>
        <v>100</v>
      </c>
      <c r="V122" s="11">
        <f t="shared" si="50"/>
        <v>100</v>
      </c>
      <c r="W122" s="11">
        <f t="shared" si="50"/>
        <v>100</v>
      </c>
      <c r="X122" s="11">
        <f t="shared" si="50"/>
        <v>100</v>
      </c>
      <c r="Y122" s="11">
        <f t="shared" si="50"/>
        <v>100</v>
      </c>
      <c r="Z122" s="11">
        <f t="shared" si="50"/>
        <v>100</v>
      </c>
      <c r="AA122" s="11">
        <f t="shared" si="50"/>
        <v>100</v>
      </c>
      <c r="AB122" s="11">
        <f t="shared" si="50"/>
        <v>97.327394209354097</v>
      </c>
      <c r="AC122" s="11">
        <f t="shared" si="50"/>
        <v>97.327394209354097</v>
      </c>
      <c r="AD122" s="11">
        <f t="shared" si="50"/>
        <v>97.327394209354097</v>
      </c>
      <c r="AE122" s="11">
        <f t="shared" si="50"/>
        <v>97.327394209354097</v>
      </c>
      <c r="AF122" s="11">
        <f t="shared" si="50"/>
        <v>97.327394209354097</v>
      </c>
      <c r="AG122" s="11">
        <f t="shared" si="50"/>
        <v>97.327394209354097</v>
      </c>
    </row>
    <row r="123" spans="2:33">
      <c r="C123" t="str">
        <f>C117</f>
        <v>Kurda %5 düşüş</v>
      </c>
      <c r="J123" s="11">
        <f t="shared" ref="J123:AG123" si="51">J97</f>
        <v>100</v>
      </c>
      <c r="K123" s="11">
        <f t="shared" si="51"/>
        <v>100</v>
      </c>
      <c r="L123" s="11">
        <f t="shared" si="51"/>
        <v>100</v>
      </c>
      <c r="M123" s="11">
        <f t="shared" si="51"/>
        <v>100</v>
      </c>
      <c r="N123" s="11">
        <f t="shared" si="51"/>
        <v>100</v>
      </c>
      <c r="O123" s="11">
        <f t="shared" si="51"/>
        <v>100</v>
      </c>
      <c r="P123" s="11">
        <f t="shared" si="51"/>
        <v>100</v>
      </c>
      <c r="Q123" s="11">
        <f t="shared" si="51"/>
        <v>100</v>
      </c>
      <c r="R123" s="11">
        <f t="shared" si="51"/>
        <v>100</v>
      </c>
      <c r="S123" s="11">
        <f t="shared" si="51"/>
        <v>100</v>
      </c>
      <c r="T123" s="11">
        <f t="shared" si="51"/>
        <v>100</v>
      </c>
      <c r="U123" s="11">
        <f t="shared" si="51"/>
        <v>100</v>
      </c>
      <c r="V123" s="11">
        <f t="shared" si="51"/>
        <v>95</v>
      </c>
      <c r="W123" s="11">
        <f t="shared" si="51"/>
        <v>95</v>
      </c>
      <c r="X123" s="11">
        <f t="shared" si="51"/>
        <v>95</v>
      </c>
      <c r="Y123" s="11">
        <f t="shared" si="51"/>
        <v>95</v>
      </c>
      <c r="Z123" s="11">
        <f t="shared" si="51"/>
        <v>95</v>
      </c>
      <c r="AA123" s="11">
        <f t="shared" si="51"/>
        <v>95</v>
      </c>
      <c r="AB123" s="11">
        <f t="shared" si="51"/>
        <v>95</v>
      </c>
      <c r="AC123" s="11">
        <f t="shared" si="51"/>
        <v>95</v>
      </c>
      <c r="AD123" s="11">
        <f t="shared" si="51"/>
        <v>95</v>
      </c>
      <c r="AE123" s="11">
        <f t="shared" si="51"/>
        <v>95</v>
      </c>
      <c r="AF123" s="11">
        <f t="shared" si="51"/>
        <v>95</v>
      </c>
      <c r="AG123" s="11">
        <f t="shared" si="51"/>
        <v>95</v>
      </c>
    </row>
  </sheetData>
  <mergeCells count="1">
    <mergeCell ref="B1:AF1"/>
  </mergeCells>
  <pageMargins left="0" right="0" top="0.39370078740157477" bottom="0.39370078740157477" header="0" footer="0"/>
  <pageSetup paperSize="9" orientation="portrait" verticalDpi="0"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enerji fiyat hareketleri</vt:lpstr>
    </vt:vector>
  </TitlesOfParts>
  <Company>ENERJI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Barış Sanlı</dc:creator>
  <cp:lastModifiedBy>Barış Sanlı</cp:lastModifiedBy>
  <dcterms:created xsi:type="dcterms:W3CDTF">2020-09-17T11:21:34Z</dcterms:created>
  <dcterms:modified xsi:type="dcterms:W3CDTF">2020-09-17T11:34:30Z</dcterms:modified>
</cp:coreProperties>
</file>